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50" windowWidth="10695" windowHeight="5085" firstSheet="6" activeTab="15"/>
  </bookViews>
  <sheets>
    <sheet name="Evaluator Legend" sheetId="1" state="hidden" r:id="rId1"/>
    <sheet name="Price" sheetId="2" state="hidden" r:id="rId2"/>
    <sheet name="Price Point formula" sheetId="3" state="hidden" r:id="rId3"/>
    <sheet name="Ind-TechWritten recap" sheetId="4" state="hidden" r:id="rId4"/>
    <sheet name="PUR-TechWritten recap" sheetId="5" state="hidden" r:id="rId5"/>
    <sheet name="Summary-written-PUR-Draft" sheetId="6" state="hidden" r:id="rId6"/>
    <sheet name="200036 Gen Off" sheetId="7" r:id="rId7"/>
    <sheet name="200036 Gen Off Orals" sheetId="8" r:id="rId8"/>
    <sheet name="200036 Light Labor" sheetId="9" r:id="rId9"/>
    <sheet name="200036 Light Labor Orals" sheetId="10" r:id="rId10"/>
    <sheet name="200036 Maint" sheetId="11" r:id="rId11"/>
    <sheet name="200036 Maint Oral" sheetId="12" r:id="rId12"/>
    <sheet name="200036 Food Service" sheetId="13" r:id="rId13"/>
    <sheet name="200036 Food Service (2)" sheetId="14" r:id="rId14"/>
    <sheet name="Sheet3" sheetId="15" r:id="rId15"/>
    <sheet name="Sheet2" sheetId="16" r:id="rId16"/>
    <sheet name="Summary-Oral-PUR Draft" sheetId="17" state="hidden" r:id="rId17"/>
    <sheet name="Proposal Eval Summary" sheetId="18" state="hidden" r:id="rId18"/>
    <sheet name="Final Ranking for Recom" sheetId="19" state="hidden" r:id="rId19"/>
  </sheets>
  <definedNames>
    <definedName name="_xlnm.Print_Area" localSheetId="12">'200036 Food Service'!$A$1:$AS$18</definedName>
    <definedName name="_xlnm.Print_Area" localSheetId="13">'200036 Food Service (2)'!$A$1:$AD$11</definedName>
    <definedName name="_xlnm.Print_Area" localSheetId="6">'200036 Gen Off'!$A$1:$AS$17</definedName>
    <definedName name="_xlnm.Print_Area" localSheetId="7">'200036 Gen Off Orals'!$A$1:$P$11</definedName>
    <definedName name="_xlnm.Print_Area" localSheetId="8">'200036 Light Labor'!$A$1:$AT$18</definedName>
    <definedName name="_xlnm.Print_Area" localSheetId="9">'200036 Light Labor Orals'!$A$1:$AB$12</definedName>
    <definedName name="_xlnm.Print_Area" localSheetId="10">'200036 Maint'!$A$1:$AT$18</definedName>
    <definedName name="_xlnm.Print_Area" localSheetId="11">'200036 Maint Oral'!$A$1:$AD$11</definedName>
    <definedName name="_xlnm.Print_Area" localSheetId="18">'Final Ranking for Recom'!$A$1:$K$18</definedName>
    <definedName name="_xlnm.Print_Area" localSheetId="3">'Ind-TechWritten recap'!$A$1:$H$20</definedName>
    <definedName name="_xlnm.Print_Area" localSheetId="1">'Price'!$A$1:$G$18</definedName>
    <definedName name="_xlnm.Print_Area" localSheetId="17">'Proposal Eval Summary'!$A$1:$K$19</definedName>
    <definedName name="_xlnm.Print_Area" localSheetId="4">'PUR-TechWritten recap'!$A$1:$I$20</definedName>
    <definedName name="_xlnm.Print_Area" localSheetId="16">'Summary-Oral-PUR Draft'!$A$1:$Q$32</definedName>
    <definedName name="_xlnm.Print_Area" localSheetId="5">'Summary-written-PUR-Draft'!$A$1:$AC$20</definedName>
    <definedName name="Z_9681DB63_7114_4E84_988B_05E214290A14_.wvu.Cols" localSheetId="16" hidden="1">'Summary-Oral-PUR Draft'!$N:$N</definedName>
    <definedName name="Z_9681DB63_7114_4E84_988B_05E214290A14_.wvu.PrintArea" localSheetId="12" hidden="1">'200036 Food Service'!$A$1:$AG$18</definedName>
    <definedName name="Z_9681DB63_7114_4E84_988B_05E214290A14_.wvu.PrintArea" localSheetId="13" hidden="1">'200036 Food Service (2)'!$A$1:$Q$11</definedName>
    <definedName name="Z_9681DB63_7114_4E84_988B_05E214290A14_.wvu.PrintArea" localSheetId="6" hidden="1">'200036 Gen Off'!$A$1:$AG$17</definedName>
    <definedName name="Z_9681DB63_7114_4E84_988B_05E214290A14_.wvu.PrintArea" localSheetId="7" hidden="1">'200036 Gen Off Orals'!$A$1:$P$11</definedName>
    <definedName name="Z_9681DB63_7114_4E84_988B_05E214290A14_.wvu.PrintArea" localSheetId="8" hidden="1">'200036 Light Labor'!$A$1:$AG$18</definedName>
    <definedName name="Z_9681DB63_7114_4E84_988B_05E214290A14_.wvu.PrintArea" localSheetId="9" hidden="1">'200036 Light Labor Orals'!$A$1:$P$12</definedName>
    <definedName name="Z_9681DB63_7114_4E84_988B_05E214290A14_.wvu.PrintArea" localSheetId="10" hidden="1">'200036 Maint'!$A$1:$AG$18</definedName>
    <definedName name="Z_9681DB63_7114_4E84_988B_05E214290A14_.wvu.PrintArea" localSheetId="11" hidden="1">'200036 Maint Oral'!$A$1:$Q$11</definedName>
    <definedName name="Z_9681DB63_7114_4E84_988B_05E214290A14_.wvu.PrintArea" localSheetId="18" hidden="1">'Final Ranking for Recom'!$A$1:$K$18</definedName>
    <definedName name="Z_9681DB63_7114_4E84_988B_05E214290A14_.wvu.PrintArea" localSheetId="3" hidden="1">'Ind-TechWritten recap'!$A$1:$H$20</definedName>
    <definedName name="Z_9681DB63_7114_4E84_988B_05E214290A14_.wvu.PrintArea" localSheetId="1" hidden="1">'Price'!$A$1:$G$18</definedName>
    <definedName name="Z_9681DB63_7114_4E84_988B_05E214290A14_.wvu.PrintArea" localSheetId="17" hidden="1">'Proposal Eval Summary'!$A$1:$K$19</definedName>
    <definedName name="Z_9681DB63_7114_4E84_988B_05E214290A14_.wvu.PrintArea" localSheetId="4" hidden="1">'PUR-TechWritten recap'!$A$1:$I$20</definedName>
    <definedName name="Z_9681DB63_7114_4E84_988B_05E214290A14_.wvu.PrintArea" localSheetId="5" hidden="1">'Summary-written-PUR-Draft'!$A$1:$AB$20</definedName>
    <definedName name="Z_9681DB63_7114_4E84_988B_05E214290A14_.wvu.Rows" localSheetId="16" hidden="1">'Summary-Oral-PUR Draft'!$19:$19</definedName>
  </definedNames>
  <calcPr fullCalcOnLoad="1"/>
</workbook>
</file>

<file path=xl/sharedStrings.xml><?xml version="1.0" encoding="utf-8"?>
<sst xmlns="http://schemas.openxmlformats.org/spreadsheetml/2006/main" count="936" uniqueCount="160">
  <si>
    <t xml:space="preserve"> </t>
  </si>
  <si>
    <t>COMMENTS</t>
  </si>
  <si>
    <t>FIRM NAME</t>
  </si>
  <si>
    <t>FIRM TOTAL (average)</t>
  </si>
  <si>
    <t>Total Rank</t>
  </si>
  <si>
    <t>Score</t>
  </si>
  <si>
    <t>Rank</t>
  </si>
  <si>
    <t>TOTAL</t>
  </si>
  <si>
    <t>Final Ranking</t>
  </si>
  <si>
    <t>POINTS AWARDED</t>
  </si>
  <si>
    <t>Summary of Evaluations-Oral</t>
  </si>
  <si>
    <t>FINAL RANKING</t>
  </si>
  <si>
    <t>QUALIFICATIONS EVALUATION</t>
  </si>
  <si>
    <t>RFP/RFQ#:_________________________________</t>
  </si>
  <si>
    <t>DATE:        _________________________________</t>
  </si>
  <si>
    <t>POINT VALUE</t>
  </si>
  <si>
    <t>PROJECT:___________________________________</t>
  </si>
  <si>
    <t>EVALUATOR:_______________________________</t>
  </si>
  <si>
    <t>FIRM NAME: ____________________________________________________________________________________</t>
  </si>
  <si>
    <t>TECHNICAL &amp; WRITTEN RECAP PROPOSAL</t>
  </si>
  <si>
    <t>FIRM NAMES</t>
  </si>
  <si>
    <t>TECHNICAL QUALIFICATIONS (0-100)</t>
  </si>
  <si>
    <t>TOTAL POINTS</t>
  </si>
  <si>
    <t>RANKING</t>
  </si>
  <si>
    <t>WRITTEN PROPOSAL (0-100)</t>
  </si>
  <si>
    <t>WRITTEN PROPOSAL  (100 PTS)</t>
  </si>
  <si>
    <t>PRICE</t>
  </si>
  <si>
    <t>o Price</t>
  </si>
  <si>
    <t>PRICE                            (0 - 100)</t>
  </si>
  <si>
    <r>
      <t>PROJECT:</t>
    </r>
    <r>
      <rPr>
        <u val="single"/>
        <sz val="12"/>
        <rFont val="Times New Roman"/>
        <family val="1"/>
      </rPr>
      <t xml:space="preserve"> __________________________________</t>
    </r>
  </si>
  <si>
    <t>PROPOSAL EVALUATION SUMMARY</t>
  </si>
  <si>
    <t>INTERVIEW</t>
  </si>
  <si>
    <t>POINT TOTAL</t>
  </si>
  <si>
    <t>ASSIGN POINTS</t>
  </si>
  <si>
    <t>DATE:        __________________________</t>
  </si>
  <si>
    <t>Evaluator</t>
  </si>
  <si>
    <t>(project name)</t>
  </si>
  <si>
    <t>_________________________________________________</t>
  </si>
  <si>
    <r>
      <t xml:space="preserve">Date: </t>
    </r>
    <r>
      <rPr>
        <b/>
        <u val="single"/>
        <sz val="10"/>
        <rFont val="Arial"/>
        <family val="2"/>
      </rPr>
      <t xml:space="preserve"> __________________</t>
    </r>
  </si>
  <si>
    <t>•Point percentage to be determind by the department/Points will be assigned by Purchasing</t>
  </si>
  <si>
    <t xml:space="preserve">TECHNICAL </t>
  </si>
  <si>
    <t xml:space="preserve">WRITTEN </t>
  </si>
  <si>
    <t>RANK</t>
  </si>
  <si>
    <t>TECHNICAL</t>
  </si>
  <si>
    <t>EVALUATOR 2</t>
  </si>
  <si>
    <t>EVALUATOR 1</t>
  </si>
  <si>
    <t>EVALUATOR 3</t>
  </si>
  <si>
    <t>WRITTEN PROPOSAL EVALUATION SUMMARY</t>
  </si>
  <si>
    <t>RFP/RFQ#:___________________________</t>
  </si>
  <si>
    <t>RFP/RFQ#________________________</t>
  </si>
  <si>
    <t>PROPOSAL EVALUATION</t>
  </si>
  <si>
    <t>FINAL RANKING FOR RECOMMENDATION</t>
  </si>
  <si>
    <t xml:space="preserve">    FIRM NAMES</t>
  </si>
  <si>
    <t>1.</t>
  </si>
  <si>
    <t>2.</t>
  </si>
  <si>
    <t>3.</t>
  </si>
  <si>
    <t>4.</t>
  </si>
  <si>
    <t>5.</t>
  </si>
  <si>
    <t>6.</t>
  </si>
  <si>
    <t>Signature: _______________________________</t>
  </si>
  <si>
    <t>TOTAL POINTS (RAW SCORES)</t>
  </si>
  <si>
    <t>RANKING POINT TOTAL</t>
  </si>
  <si>
    <r>
      <t>PROJECT: __________________________________________</t>
    </r>
    <r>
      <rPr>
        <u val="single"/>
        <sz val="12"/>
        <rFont val="Times New Roman"/>
        <family val="1"/>
      </rPr>
      <t xml:space="preserve"> </t>
    </r>
  </si>
  <si>
    <t>RFP/RFQ#: _________________________________________</t>
  </si>
  <si>
    <t xml:space="preserve">DATE:  ____________________________________  </t>
  </si>
  <si>
    <t>EVALUATOR#:_______________________________</t>
  </si>
  <si>
    <t>Evaluator #1</t>
  </si>
  <si>
    <t>Evaluator #2</t>
  </si>
  <si>
    <t>Evaluator #3</t>
  </si>
  <si>
    <t>CALCULATING PERCENTAGE DIFFERENCE ON CRITERIA POINT SPREAD</t>
  </si>
  <si>
    <t>Formula:</t>
  </si>
  <si>
    <t xml:space="preserve">Lower # divided by higher #; multiply answer by total # of criteria points </t>
  </si>
  <si>
    <t>Lower #</t>
  </si>
  <si>
    <t>Higher #</t>
  </si>
  <si>
    <t>Criteria Pts</t>
  </si>
  <si>
    <t>Awarded Pts</t>
  </si>
  <si>
    <t>LP</t>
  </si>
  <si>
    <t>Local Preference (LP)= 5 points (5% x 100 total points)</t>
  </si>
  <si>
    <t>DETERMINING PRICE POINTS BASED UPON PERCENTAGE OF ALL POINTS FOR AWARD</t>
  </si>
  <si>
    <t>Note:  You can also use the calculator at algebrahelp.com.</t>
  </si>
  <si>
    <t>Tech/Written</t>
  </si>
  <si>
    <t>Price %</t>
  </si>
  <si>
    <t>% Diff</t>
  </si>
  <si>
    <t>Price Points</t>
  </si>
  <si>
    <t>Tech/Written total points divided by % Difference; multiply that answer by Price % desired for Price Points</t>
  </si>
  <si>
    <t>Ann Christoffersen</t>
  </si>
  <si>
    <t>Lisa Jefferson</t>
  </si>
  <si>
    <t>Eugenia Allen</t>
  </si>
  <si>
    <t>christoffam@cityofgainesville.org</t>
  </si>
  <si>
    <t>jeffersonll@cityofgainesville.org</t>
  </si>
  <si>
    <t>allenec@cityofgainesville.org</t>
  </si>
  <si>
    <t xml:space="preserve">PROJECT: </t>
  </si>
  <si>
    <t>RFP#:</t>
  </si>
  <si>
    <t>EVALUATOR 4</t>
  </si>
  <si>
    <t>ORAL</t>
  </si>
  <si>
    <t>DATE OF EVALUATION MEETING:</t>
  </si>
  <si>
    <t xml:space="preserve">PROPOSAL DUE DATE: </t>
  </si>
  <si>
    <t>Temporary Personnel Services</t>
  </si>
  <si>
    <t>FPUR-200036-GD</t>
  </si>
  <si>
    <t>Waterford Florida Staffing, LLC dba Action Labor and Staffing Connection</t>
  </si>
  <si>
    <t>Ad-VANCE Personnel Services, Inc.</t>
  </si>
  <si>
    <t>Precision Staffing, Inc. dba AP Recruiters &amp; Associates</t>
  </si>
  <si>
    <t>BuzzClan, LLC</t>
  </si>
  <si>
    <t>Coherent Staffing Solutions</t>
  </si>
  <si>
    <t>FastTrack Staffing, Inc</t>
  </si>
  <si>
    <t>Midtown Personnel, Inc. dba The Midtown Group</t>
  </si>
  <si>
    <t>PIC GROUP, INC.</t>
  </si>
  <si>
    <t>RADgov, Inc.</t>
  </si>
  <si>
    <t>Sunshine Enterprise USA LLC</t>
  </si>
  <si>
    <t>Mainzer Management Inc. dba Techstaff</t>
  </si>
  <si>
    <t>Career Center, Inc. dba TempForce, LLC</t>
  </si>
  <si>
    <t>TRYFACTA, INC.</t>
  </si>
  <si>
    <t>Labor - Light</t>
  </si>
  <si>
    <t>Child Care</t>
  </si>
  <si>
    <t>Food Service</t>
  </si>
  <si>
    <t>CDL Drivers</t>
  </si>
  <si>
    <t>School Crossing Guards</t>
  </si>
  <si>
    <t>Health Statements</t>
  </si>
  <si>
    <t>Drug Testing</t>
  </si>
  <si>
    <t>Criminal Record Check</t>
  </si>
  <si>
    <t>Motor Vehicle Record Check</t>
  </si>
  <si>
    <t>General Office</t>
  </si>
  <si>
    <t>Criminal Background Check Level 1</t>
  </si>
  <si>
    <t>Criminal Background Check Level 2</t>
  </si>
  <si>
    <t>PIC Medical Costs</t>
  </si>
  <si>
    <t>EE</t>
  </si>
  <si>
    <t>EE+SP</t>
  </si>
  <si>
    <t>EE+CH</t>
  </si>
  <si>
    <t>F</t>
  </si>
  <si>
    <t>POS</t>
  </si>
  <si>
    <t>HDHP</t>
  </si>
  <si>
    <t>Cost/Hr</t>
  </si>
  <si>
    <t>PIC GROUP, INC. * Does not include medical costs</t>
  </si>
  <si>
    <t>Maint/ Labor</t>
  </si>
  <si>
    <t>Office</t>
  </si>
  <si>
    <t>Maint</t>
  </si>
  <si>
    <t>Food</t>
  </si>
  <si>
    <t>Light</t>
  </si>
  <si>
    <t>How best serve from afar - how do they find people who are local?</t>
  </si>
  <si>
    <t>How do you find local talent pool for quick placements?</t>
  </si>
  <si>
    <t>What impact would it have on your delivery of service if the City selects multiple vendors?</t>
  </si>
  <si>
    <t>Evaluator 1</t>
  </si>
  <si>
    <t>Evaluator 2</t>
  </si>
  <si>
    <t>Evaluator 3</t>
  </si>
  <si>
    <t>Evaluator 4</t>
  </si>
  <si>
    <t>Companies Highlighted in Yellow were selected for Oral Evaluations for the General Office Category</t>
  </si>
  <si>
    <t>GENERAL OFFICE - All 13 Companies Bid - Technical and Written Evaluation</t>
  </si>
  <si>
    <t>ORAL EVALUATIONS</t>
  </si>
  <si>
    <t>200036-Temporary Services-General Office</t>
  </si>
  <si>
    <t>No Bid</t>
  </si>
  <si>
    <t>Companies Highlighted in Yellow were selected for Oral Evaluations for the Light Labor Category</t>
  </si>
  <si>
    <t>LIGHT LABOR - 10 Companies Bid -Techical &amp; Written Evaluation</t>
  </si>
  <si>
    <t>200036-Temporary Services-Light Labor</t>
  </si>
  <si>
    <t>MAINTENANCE/LABOR - 9 Companies Bid - Written &amp; Technical Evaluation</t>
  </si>
  <si>
    <t>Companies Highlighted in Yellow were selected for Oral Evaluations for the Maintenance/Labor Category</t>
  </si>
  <si>
    <t>200036-Temporary Services-Maintenance</t>
  </si>
  <si>
    <t>Companies Highlighted in Yellow were selected for Oral Evaluations for the Food Service Category</t>
  </si>
  <si>
    <t>FOOD SERVICE - 8 Companies Bid - Technical and Written Evaluation</t>
  </si>
  <si>
    <t>200036-Temporary Services-Food Service</t>
  </si>
  <si>
    <t>Does not include extra cost of health benefits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</si>
</sst>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/d/yy;@"/>
    <numFmt numFmtId="171" formatCode="#0.00"/>
    <numFmt numFmtId="172" formatCode="0.000"/>
    <numFmt numFmtId="173" formatCode="#0.000"/>
    <numFmt numFmtId="174" formatCode="0.0000"/>
    <numFmt numFmtId="175" formatCode="&quot;$&quot;#,##0.00"/>
    <numFmt numFmtId="176" formatCode="[$-409]mmmm\ d\,\ yyyy;@"/>
    <numFmt numFmtId="177" formatCode="[$-409]dddd\,\ mmmm\ d\,\ yyyy"/>
    <numFmt numFmtId="178" formatCode="0.0%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* #,##0.000_);_(* \(#,##0.000\);_(* &quot;-&quot;??_);_(@_)"/>
    <numFmt numFmtId="182" formatCode="[$-409]h:mm:ss\ AM/PM"/>
    <numFmt numFmtId="183" formatCode="_(* #,##0.0_);_(* \(#,##0.0\);_(* &quot;-&quot;??_);_(@_)"/>
  </numFmts>
  <fonts count="8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Calibri"/>
      <family val="0"/>
    </font>
    <font>
      <sz val="14"/>
      <color indexed="10"/>
      <name val="Calibri"/>
      <family val="0"/>
    </font>
    <font>
      <sz val="11"/>
      <color indexed="10"/>
      <name val="Calibri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 style="double"/>
      <top style="thin"/>
      <bottom style="thin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double"/>
    </border>
    <border>
      <left/>
      <right style="thin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 vertical="top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" fontId="4" fillId="32" borderId="1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vertical="center" textRotation="1" wrapText="1"/>
    </xf>
    <xf numFmtId="1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vertical="top"/>
    </xf>
    <xf numFmtId="1" fontId="0" fillId="0" borderId="15" xfId="0" applyNumberFormat="1" applyBorder="1" applyAlignment="1">
      <alignment/>
    </xf>
    <xf numFmtId="0" fontId="5" fillId="0" borderId="16" xfId="0" applyFont="1" applyBorder="1" applyAlignment="1">
      <alignment vertical="center" wrapText="1"/>
    </xf>
    <xf numFmtId="1" fontId="5" fillId="0" borderId="17" xfId="0" applyNumberFormat="1" applyFont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0" borderId="20" xfId="0" applyFont="1" applyBorder="1" applyAlignment="1">
      <alignment/>
    </xf>
    <xf numFmtId="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0" fontId="11" fillId="0" borderId="24" xfId="0" applyFont="1" applyBorder="1" applyAlignment="1">
      <alignment wrapText="1"/>
    </xf>
    <xf numFmtId="1" fontId="1" fillId="0" borderId="20" xfId="0" applyNumberFormat="1" applyFont="1" applyFill="1" applyBorder="1" applyAlignment="1">
      <alignment vertical="center" textRotation="1" wrapText="1"/>
    </xf>
    <xf numFmtId="1" fontId="0" fillId="0" borderId="20" xfId="0" applyNumberFormat="1" applyFill="1" applyBorder="1" applyAlignment="1">
      <alignment horizontal="center" vertical="center"/>
    </xf>
    <xf numFmtId="1" fontId="4" fillId="32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vertical="center"/>
    </xf>
    <xf numFmtId="0" fontId="12" fillId="0" borderId="11" xfId="0" applyFont="1" applyBorder="1" applyAlignment="1">
      <alignment horizontal="left" vertical="center" wrapText="1" indent="3"/>
    </xf>
    <xf numFmtId="0" fontId="14" fillId="32" borderId="27" xfId="0" applyFont="1" applyFill="1" applyBorder="1" applyAlignment="1">
      <alignment horizontal="center" vertical="center" wrapText="1"/>
    </xf>
    <xf numFmtId="1" fontId="14" fillId="32" borderId="1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1" fontId="15" fillId="0" borderId="28" xfId="0" applyNumberFormat="1" applyFont="1" applyBorder="1" applyAlignment="1">
      <alignment horizontal="center" vertical="center"/>
    </xf>
    <xf numFmtId="1" fontId="15" fillId="0" borderId="28" xfId="0" applyNumberFormat="1" applyFont="1" applyFill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12" fillId="0" borderId="30" xfId="0" applyFont="1" applyBorder="1" applyAlignment="1">
      <alignment horizontal="left" vertical="center" wrapText="1" indent="3"/>
    </xf>
    <xf numFmtId="1" fontId="5" fillId="0" borderId="30" xfId="0" applyNumberFormat="1" applyFont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vertical="center"/>
    </xf>
    <xf numFmtId="1" fontId="5" fillId="0" borderId="31" xfId="0" applyNumberFormat="1" applyFont="1" applyFill="1" applyBorder="1" applyAlignment="1">
      <alignment vertical="center"/>
    </xf>
    <xf numFmtId="1" fontId="5" fillId="0" borderId="32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" fontId="15" fillId="0" borderId="33" xfId="0" applyNumberFormat="1" applyFont="1" applyBorder="1" applyAlignment="1">
      <alignment horizontal="center" vertical="center"/>
    </xf>
    <xf numFmtId="1" fontId="15" fillId="0" borderId="3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17" fillId="32" borderId="0" xfId="0" applyFont="1" applyFill="1" applyBorder="1" applyAlignment="1">
      <alignment horizontal="center" vertical="center" wrapText="1"/>
    </xf>
    <xf numFmtId="1" fontId="17" fillId="32" borderId="34" xfId="0" applyNumberFormat="1" applyFont="1" applyFill="1" applyBorder="1" applyAlignment="1">
      <alignment horizontal="center" vertical="center" wrapText="1"/>
    </xf>
    <xf numFmtId="1" fontId="4" fillId="32" borderId="0" xfId="0" applyNumberFormat="1" applyFont="1" applyFill="1" applyBorder="1" applyAlignment="1">
      <alignment horizontal="center" vertical="center" wrapText="1"/>
    </xf>
    <xf numFmtId="1" fontId="4" fillId="32" borderId="35" xfId="0" applyNumberFormat="1" applyFont="1" applyFill="1" applyBorder="1" applyAlignment="1">
      <alignment horizontal="center" vertical="center" wrapText="1"/>
    </xf>
    <xf numFmtId="1" fontId="17" fillId="32" borderId="14" xfId="0" applyNumberFormat="1" applyFont="1" applyFill="1" applyBorder="1" applyAlignment="1">
      <alignment horizontal="center" vertical="center" wrapText="1"/>
    </xf>
    <xf numFmtId="1" fontId="17" fillId="32" borderId="25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2" fontId="12" fillId="0" borderId="11" xfId="0" applyNumberFormat="1" applyFont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32" borderId="11" xfId="0" applyNumberFormat="1" applyFont="1" applyFill="1" applyBorder="1" applyAlignment="1">
      <alignment horizontal="center" vertical="center"/>
    </xf>
    <xf numFmtId="1" fontId="5" fillId="32" borderId="11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1" fontId="5" fillId="32" borderId="3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26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20" xfId="0" applyFont="1" applyBorder="1" applyAlignment="1">
      <alignment wrapText="1"/>
    </xf>
    <xf numFmtId="1" fontId="5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top"/>
    </xf>
    <xf numFmtId="1" fontId="5" fillId="0" borderId="15" xfId="0" applyNumberFormat="1" applyFont="1" applyBorder="1" applyAlignment="1">
      <alignment/>
    </xf>
    <xf numFmtId="0" fontId="5" fillId="0" borderId="21" xfId="0" applyFont="1" applyBorder="1" applyAlignment="1">
      <alignment/>
    </xf>
    <xf numFmtId="1" fontId="4" fillId="0" borderId="20" xfId="0" applyNumberFormat="1" applyFont="1" applyFill="1" applyBorder="1" applyAlignment="1">
      <alignment vertical="center" textRotation="1" wrapText="1"/>
    </xf>
    <xf numFmtId="1" fontId="4" fillId="0" borderId="0" xfId="0" applyNumberFormat="1" applyFont="1" applyFill="1" applyBorder="1" applyAlignment="1">
      <alignment vertical="center" textRotation="1" wrapText="1"/>
    </xf>
    <xf numFmtId="0" fontId="5" fillId="0" borderId="21" xfId="0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top"/>
    </xf>
    <xf numFmtId="1" fontId="5" fillId="0" borderId="0" xfId="0" applyNumberFormat="1" applyFont="1" applyAlignment="1">
      <alignment vertical="top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" fontId="0" fillId="0" borderId="15" xfId="0" applyNumberForma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" fontId="17" fillId="33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34" borderId="37" xfId="0" applyFont="1" applyFill="1" applyBorder="1" applyAlignment="1">
      <alignment horizontal="center" wrapText="1"/>
    </xf>
    <xf numFmtId="0" fontId="1" fillId="34" borderId="38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 wrapText="1"/>
    </xf>
    <xf numFmtId="0" fontId="1" fillId="34" borderId="39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6" xfId="0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5" fillId="0" borderId="0" xfId="0" applyFont="1" applyAlignment="1" applyProtection="1">
      <alignment/>
      <protection/>
    </xf>
    <xf numFmtId="0" fontId="56" fillId="0" borderId="0" xfId="60" applyProtection="1">
      <alignment/>
      <protection/>
    </xf>
    <xf numFmtId="0" fontId="74" fillId="0" borderId="0" xfId="60" applyFont="1" applyProtection="1">
      <alignment/>
      <protection/>
    </xf>
    <xf numFmtId="175" fontId="20" fillId="0" borderId="0" xfId="60" applyNumberFormat="1" applyFont="1" applyFill="1" applyAlignment="1" applyProtection="1">
      <alignment horizontal="center"/>
      <protection locked="0"/>
    </xf>
    <xf numFmtId="0" fontId="75" fillId="0" borderId="0" xfId="60" applyFont="1" applyProtection="1">
      <alignment/>
      <protection/>
    </xf>
    <xf numFmtId="0" fontId="15" fillId="35" borderId="0" xfId="60" applyFont="1" applyFill="1" applyProtection="1">
      <alignment/>
      <protection/>
    </xf>
    <xf numFmtId="0" fontId="15" fillId="0" borderId="0" xfId="60" applyFont="1" applyFill="1" applyProtection="1">
      <alignment/>
      <protection/>
    </xf>
    <xf numFmtId="0" fontId="76" fillId="0" borderId="45" xfId="60" applyFont="1" applyBorder="1" applyAlignment="1" applyProtection="1">
      <alignment horizontal="center"/>
      <protection/>
    </xf>
    <xf numFmtId="0" fontId="77" fillId="0" borderId="45" xfId="60" applyFont="1" applyBorder="1" applyAlignment="1" applyProtection="1">
      <alignment horizontal="center"/>
      <protection/>
    </xf>
    <xf numFmtId="0" fontId="75" fillId="0" borderId="45" xfId="60" applyFont="1" applyBorder="1" applyAlignment="1" applyProtection="1">
      <alignment horizontal="center"/>
      <protection/>
    </xf>
    <xf numFmtId="0" fontId="14" fillId="0" borderId="45" xfId="60" applyFont="1" applyBorder="1" applyAlignment="1" applyProtection="1">
      <alignment horizontal="center"/>
      <protection/>
    </xf>
    <xf numFmtId="0" fontId="75" fillId="0" borderId="0" xfId="60" applyFont="1" applyAlignment="1" applyProtection="1">
      <alignment horizontal="center"/>
      <protection/>
    </xf>
    <xf numFmtId="9" fontId="75" fillId="0" borderId="0" xfId="64" applyNumberFormat="1" applyFont="1" applyAlignment="1" applyProtection="1">
      <alignment horizontal="center"/>
      <protection/>
    </xf>
    <xf numFmtId="2" fontId="75" fillId="0" borderId="0" xfId="60" applyNumberFormat="1" applyFont="1" applyAlignment="1" applyProtection="1">
      <alignment horizontal="center"/>
      <protection/>
    </xf>
    <xf numFmtId="2" fontId="15" fillId="36" borderId="0" xfId="60" applyNumberFormat="1" applyFont="1" applyFill="1" applyAlignment="1" applyProtection="1">
      <alignment horizontal="center"/>
      <protection/>
    </xf>
    <xf numFmtId="0" fontId="78" fillId="0" borderId="0" xfId="0" applyFont="1" applyAlignment="1" applyProtection="1">
      <alignment/>
      <protection/>
    </xf>
    <xf numFmtId="0" fontId="75" fillId="0" borderId="0" xfId="60" applyFont="1" applyAlignment="1" applyProtection="1">
      <alignment horizontal="left"/>
      <protection/>
    </xf>
    <xf numFmtId="0" fontId="78" fillId="0" borderId="0" xfId="60" applyFont="1" applyAlignment="1" applyProtection="1">
      <alignment horizontal="center" wrapText="1"/>
      <protection/>
    </xf>
    <xf numFmtId="0" fontId="78" fillId="0" borderId="0" xfId="60" applyFont="1" applyAlignment="1" applyProtection="1">
      <alignment horizontal="left" wrapText="1"/>
      <protection/>
    </xf>
    <xf numFmtId="0" fontId="76" fillId="0" borderId="45" xfId="60" applyFont="1" applyFill="1" applyBorder="1" applyAlignment="1" applyProtection="1">
      <alignment horizontal="center"/>
      <protection/>
    </xf>
    <xf numFmtId="0" fontId="77" fillId="0" borderId="45" xfId="60" applyFont="1" applyFill="1" applyBorder="1" applyAlignment="1" applyProtection="1">
      <alignment horizontal="center"/>
      <protection/>
    </xf>
    <xf numFmtId="2" fontId="75" fillId="37" borderId="0" xfId="60" applyNumberFormat="1" applyFont="1" applyFill="1" applyAlignment="1" applyProtection="1">
      <alignment horizontal="center"/>
      <protection/>
    </xf>
    <xf numFmtId="2" fontId="75" fillId="36" borderId="0" xfId="60" applyNumberFormat="1" applyFont="1" applyFill="1" applyAlignment="1" applyProtection="1">
      <alignment horizontal="center"/>
      <protection/>
    </xf>
    <xf numFmtId="172" fontId="5" fillId="0" borderId="0" xfId="0" applyNumberFormat="1" applyFont="1" applyAlignment="1" applyProtection="1">
      <alignment horizontal="center"/>
      <protection/>
    </xf>
    <xf numFmtId="173" fontId="19" fillId="0" borderId="0" xfId="0" applyNumberFormat="1" applyFont="1" applyFill="1" applyAlignment="1" applyProtection="1">
      <alignment horizontal="center"/>
      <protection/>
    </xf>
    <xf numFmtId="174" fontId="5" fillId="0" borderId="0" xfId="0" applyNumberFormat="1" applyFont="1" applyFill="1" applyAlignment="1" applyProtection="1">
      <alignment horizontal="center"/>
      <protection/>
    </xf>
    <xf numFmtId="0" fontId="79" fillId="0" borderId="0" xfId="0" applyFont="1" applyAlignment="1" applyProtection="1">
      <alignment/>
      <protection/>
    </xf>
    <xf numFmtId="9" fontId="80" fillId="0" borderId="0" xfId="60" applyNumberFormat="1" applyFont="1" applyAlignment="1" applyProtection="1">
      <alignment horizontal="center"/>
      <protection locked="0"/>
    </xf>
    <xf numFmtId="2" fontId="80" fillId="0" borderId="0" xfId="60" applyNumberFormat="1" applyFont="1" applyAlignment="1" applyProtection="1">
      <alignment horizontal="center"/>
      <protection/>
    </xf>
    <xf numFmtId="0" fontId="75" fillId="0" borderId="0" xfId="60" applyFont="1">
      <alignment/>
      <protection/>
    </xf>
    <xf numFmtId="0" fontId="7" fillId="0" borderId="0" xfId="53" applyAlignment="1" applyProtection="1">
      <alignment/>
      <protection/>
    </xf>
    <xf numFmtId="0" fontId="11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2" fillId="0" borderId="0" xfId="57" applyFont="1" applyBorder="1">
      <alignment/>
      <protection/>
    </xf>
    <xf numFmtId="0" fontId="24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vertical="top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32" borderId="18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1" fontId="1" fillId="32" borderId="24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1" fontId="1" fillId="32" borderId="18" xfId="0" applyNumberFormat="1" applyFont="1" applyFill="1" applyBorder="1" applyAlignment="1">
      <alignment horizontal="center" vertical="center" wrapText="1"/>
    </xf>
    <xf numFmtId="1" fontId="1" fillId="32" borderId="46" xfId="0" applyNumberFormat="1" applyFont="1" applyFill="1" applyBorder="1" applyAlignment="1">
      <alignment horizontal="center" vertical="center" wrapText="1"/>
    </xf>
    <xf numFmtId="1" fontId="1" fillId="32" borderId="41" xfId="0" applyNumberFormat="1" applyFont="1" applyFill="1" applyBorder="1" applyAlignment="1">
      <alignment horizontal="center" vertical="center" wrapText="1"/>
    </xf>
    <xf numFmtId="1" fontId="1" fillId="33" borderId="41" xfId="0" applyNumberFormat="1" applyFont="1" applyFill="1" applyBorder="1" applyAlignment="1">
      <alignment horizontal="center" vertical="center" wrapText="1"/>
    </xf>
    <xf numFmtId="1" fontId="1" fillId="32" borderId="42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1" xfId="57" applyFont="1" applyFill="1" applyBorder="1" applyAlignment="1">
      <alignment vertical="center" wrapText="1"/>
      <protection/>
    </xf>
    <xf numFmtId="2" fontId="22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57" applyFont="1" applyFill="1" applyBorder="1" applyAlignment="1">
      <alignment vertical="center" wrapText="1"/>
      <protection/>
    </xf>
    <xf numFmtId="2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82" fillId="0" borderId="11" xfId="57" applyFont="1" applyFill="1" applyBorder="1" applyAlignment="1">
      <alignment vertical="center" wrapText="1"/>
      <protection/>
    </xf>
    <xf numFmtId="0" fontId="22" fillId="0" borderId="11" xfId="57" applyFont="1" applyFill="1" applyBorder="1" applyAlignment="1">
      <alignment vertical="center"/>
      <protection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4" fontId="0" fillId="0" borderId="11" xfId="44" applyFont="1" applyBorder="1" applyAlignment="1">
      <alignment/>
    </xf>
    <xf numFmtId="2" fontId="0" fillId="0" borderId="11" xfId="0" applyNumberFormat="1" applyBorder="1" applyAlignment="1">
      <alignment/>
    </xf>
    <xf numFmtId="44" fontId="0" fillId="0" borderId="0" xfId="44" applyFont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44" fontId="0" fillId="34" borderId="11" xfId="44" applyFont="1" applyFill="1" applyBorder="1" applyAlignment="1">
      <alignment/>
    </xf>
    <xf numFmtId="44" fontId="0" fillId="34" borderId="11" xfId="44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" fillId="34" borderId="11" xfId="0" applyFont="1" applyFill="1" applyBorder="1" applyAlignment="1">
      <alignment/>
    </xf>
    <xf numFmtId="44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2" fontId="0" fillId="0" borderId="11" xfId="63" applyNumberFormat="1" applyFont="1" applyBorder="1" applyAlignment="1">
      <alignment/>
    </xf>
    <xf numFmtId="2" fontId="0" fillId="0" borderId="11" xfId="42" applyNumberFormat="1" applyFont="1" applyBorder="1" applyAlignment="1">
      <alignment/>
    </xf>
    <xf numFmtId="2" fontId="0" fillId="34" borderId="11" xfId="63" applyNumberFormat="1" applyFont="1" applyFill="1" applyBorder="1" applyAlignment="1">
      <alignment/>
    </xf>
    <xf numFmtId="0" fontId="2" fillId="0" borderId="0" xfId="57" applyFont="1" applyBorder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2" fontId="82" fillId="0" borderId="11" xfId="0" applyNumberFormat="1" applyFont="1" applyFill="1" applyBorder="1" applyAlignment="1">
      <alignment horizontal="center" vertical="center"/>
    </xf>
    <xf numFmtId="0" fontId="1" fillId="32" borderId="39" xfId="0" applyFont="1" applyFill="1" applyBorder="1" applyAlignment="1">
      <alignment horizontal="center" vertical="center" wrapText="1"/>
    </xf>
    <xf numFmtId="0" fontId="1" fillId="32" borderId="47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48" xfId="0" applyFont="1" applyFill="1" applyBorder="1" applyAlignment="1">
      <alignment horizontal="center" vertical="center" wrapText="1"/>
    </xf>
    <xf numFmtId="1" fontId="22" fillId="36" borderId="13" xfId="0" applyNumberFormat="1" applyFont="1" applyFill="1" applyBorder="1" applyAlignment="1">
      <alignment horizontal="center" vertical="center"/>
    </xf>
    <xf numFmtId="1" fontId="22" fillId="36" borderId="11" xfId="0" applyNumberFormat="1" applyFont="1" applyFill="1" applyBorder="1" applyAlignment="1">
      <alignment horizontal="center" vertical="center"/>
    </xf>
    <xf numFmtId="0" fontId="22" fillId="36" borderId="13" xfId="57" applyFont="1" applyFill="1" applyBorder="1" applyAlignment="1">
      <alignment vertical="center" wrapText="1"/>
      <protection/>
    </xf>
    <xf numFmtId="2" fontId="22" fillId="36" borderId="13" xfId="0" applyNumberFormat="1" applyFont="1" applyFill="1" applyBorder="1" applyAlignment="1">
      <alignment horizontal="center" vertical="center"/>
    </xf>
    <xf numFmtId="0" fontId="22" fillId="36" borderId="11" xfId="57" applyFont="1" applyFill="1" applyBorder="1" applyAlignment="1">
      <alignment vertical="center" wrapText="1"/>
      <protection/>
    </xf>
    <xf numFmtId="2" fontId="22" fillId="36" borderId="11" xfId="0" applyNumberFormat="1" applyFont="1" applyFill="1" applyBorder="1" applyAlignment="1">
      <alignment horizontal="center" vertical="center"/>
    </xf>
    <xf numFmtId="1" fontId="0" fillId="36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22" fillId="36" borderId="0" xfId="57" applyFont="1" applyFill="1" applyBorder="1" applyAlignment="1">
      <alignment vertical="center" wrapText="1"/>
      <protection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22" fillId="39" borderId="0" xfId="57" applyFont="1" applyFill="1" applyBorder="1" applyAlignment="1">
      <alignment vertical="center" wrapText="1"/>
      <protection/>
    </xf>
    <xf numFmtId="0" fontId="0" fillId="13" borderId="0" xfId="0" applyFill="1" applyAlignment="1">
      <alignment/>
    </xf>
    <xf numFmtId="0" fontId="22" fillId="13" borderId="0" xfId="57" applyFont="1" applyFill="1" applyBorder="1" applyAlignment="1">
      <alignment vertical="center" wrapText="1"/>
      <protection/>
    </xf>
    <xf numFmtId="0" fontId="0" fillId="33" borderId="0" xfId="0" applyFill="1" applyAlignment="1">
      <alignment/>
    </xf>
    <xf numFmtId="0" fontId="22" fillId="33" borderId="0" xfId="57" applyFont="1" applyFill="1" applyBorder="1" applyAlignment="1">
      <alignment vertical="center" wrapText="1"/>
      <protection/>
    </xf>
    <xf numFmtId="0" fontId="22" fillId="11" borderId="0" xfId="57" applyFont="1" applyFill="1" applyBorder="1" applyAlignment="1">
      <alignment vertical="center" wrapText="1"/>
      <protection/>
    </xf>
    <xf numFmtId="0" fontId="0" fillId="11" borderId="0" xfId="0" applyFill="1" applyAlignment="1">
      <alignment/>
    </xf>
    <xf numFmtId="0" fontId="0" fillId="11" borderId="0" xfId="0" applyFill="1" applyBorder="1" applyAlignment="1">
      <alignment/>
    </xf>
    <xf numFmtId="2" fontId="22" fillId="11" borderId="0" xfId="0" applyNumberFormat="1" applyFont="1" applyFill="1" applyBorder="1" applyAlignment="1">
      <alignment horizontal="center" vertical="center"/>
    </xf>
    <xf numFmtId="1" fontId="1" fillId="32" borderId="26" xfId="0" applyNumberFormat="1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 textRotation="1" wrapText="1"/>
    </xf>
    <xf numFmtId="0" fontId="2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36" borderId="0" xfId="0" applyFont="1" applyFill="1" applyBorder="1" applyAlignment="1">
      <alignment horizontal="left" vertical="center"/>
    </xf>
    <xf numFmtId="1" fontId="0" fillId="36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" fontId="1" fillId="32" borderId="36" xfId="0" applyNumberFormat="1" applyFont="1" applyFill="1" applyBorder="1" applyAlignment="1">
      <alignment horizontal="center" vertical="center" wrapText="1"/>
    </xf>
    <xf numFmtId="1" fontId="1" fillId="32" borderId="49" xfId="0" applyNumberFormat="1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>
      <alignment horizontal="center" vertical="center"/>
    </xf>
    <xf numFmtId="2" fontId="22" fillId="0" borderId="51" xfId="0" applyNumberFormat="1" applyFont="1" applyFill="1" applyBorder="1" applyAlignment="1">
      <alignment horizontal="center" vertical="center"/>
    </xf>
    <xf numFmtId="1" fontId="22" fillId="0" borderId="52" xfId="0" applyNumberFormat="1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1" fontId="1" fillId="32" borderId="55" xfId="0" applyNumberFormat="1" applyFont="1" applyFill="1" applyBorder="1" applyAlignment="1">
      <alignment horizontal="center" vertical="center" wrapText="1"/>
    </xf>
    <xf numFmtId="2" fontId="22" fillId="0" borderId="56" xfId="0" applyNumberFormat="1" applyFont="1" applyFill="1" applyBorder="1" applyAlignment="1">
      <alignment horizontal="center" vertical="center"/>
    </xf>
    <xf numFmtId="1" fontId="22" fillId="0" borderId="57" xfId="0" applyNumberFormat="1" applyFont="1" applyFill="1" applyBorder="1" applyAlignment="1">
      <alignment horizontal="center" vertical="center"/>
    </xf>
    <xf numFmtId="2" fontId="22" fillId="0" borderId="58" xfId="0" applyNumberFormat="1" applyFont="1" applyFill="1" applyBorder="1" applyAlignment="1">
      <alignment horizontal="center" vertical="center"/>
    </xf>
    <xf numFmtId="0" fontId="22" fillId="0" borderId="59" xfId="57" applyFont="1" applyFill="1" applyBorder="1" applyAlignment="1">
      <alignment vertical="center" wrapText="1"/>
      <protection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22" fillId="0" borderId="56" xfId="0" applyNumberFormat="1" applyFont="1" applyFill="1" applyBorder="1" applyAlignment="1">
      <alignment horizontal="center" vertical="center"/>
    </xf>
    <xf numFmtId="1" fontId="22" fillId="0" borderId="58" xfId="0" applyNumberFormat="1" applyFont="1" applyFill="1" applyBorder="1" applyAlignment="1">
      <alignment horizontal="center" vertical="center"/>
    </xf>
    <xf numFmtId="0" fontId="22" fillId="0" borderId="60" xfId="57" applyFont="1" applyFill="1" applyBorder="1" applyAlignment="1">
      <alignment vertical="center" wrapText="1"/>
      <protection/>
    </xf>
    <xf numFmtId="2" fontId="22" fillId="0" borderId="61" xfId="0" applyNumberFormat="1" applyFont="1" applyFill="1" applyBorder="1" applyAlignment="1">
      <alignment horizontal="center" vertical="center"/>
    </xf>
    <xf numFmtId="1" fontId="22" fillId="0" borderId="61" xfId="0" applyNumberFormat="1" applyFont="1" applyFill="1" applyBorder="1" applyAlignment="1">
      <alignment horizontal="center" vertical="center"/>
    </xf>
    <xf numFmtId="0" fontId="1" fillId="32" borderId="62" xfId="0" applyFont="1" applyFill="1" applyBorder="1" applyAlignment="1">
      <alignment horizontal="center" vertical="center" wrapText="1"/>
    </xf>
    <xf numFmtId="0" fontId="1" fillId="32" borderId="63" xfId="0" applyFont="1" applyFill="1" applyBorder="1" applyAlignment="1">
      <alignment horizontal="center" vertical="center" wrapText="1"/>
    </xf>
    <xf numFmtId="1" fontId="1" fillId="32" borderId="58" xfId="0" applyNumberFormat="1" applyFont="1" applyFill="1" applyBorder="1" applyAlignment="1">
      <alignment horizontal="center" vertical="center" wrapText="1"/>
    </xf>
    <xf numFmtId="1" fontId="1" fillId="32" borderId="51" xfId="0" applyNumberFormat="1" applyFont="1" applyFill="1" applyBorder="1" applyAlignment="1">
      <alignment horizontal="center" vertical="center" wrapText="1"/>
    </xf>
    <xf numFmtId="1" fontId="1" fillId="32" borderId="52" xfId="0" applyNumberFormat="1" applyFont="1" applyFill="1" applyBorder="1" applyAlignment="1">
      <alignment horizontal="center" vertical="center" wrapText="1"/>
    </xf>
    <xf numFmtId="1" fontId="81" fillId="0" borderId="0" xfId="0" applyNumberFormat="1" applyFont="1" applyAlignment="1">
      <alignment horizontal="left" vertical="center"/>
    </xf>
    <xf numFmtId="1" fontId="1" fillId="32" borderId="40" xfId="0" applyNumberFormat="1" applyFont="1" applyFill="1" applyBorder="1" applyAlignment="1">
      <alignment horizontal="center" vertical="center" wrapText="1"/>
    </xf>
    <xf numFmtId="1" fontId="22" fillId="36" borderId="60" xfId="0" applyNumberFormat="1" applyFont="1" applyFill="1" applyBorder="1" applyAlignment="1">
      <alignment horizontal="center" vertical="center"/>
    </xf>
    <xf numFmtId="1" fontId="22" fillId="36" borderId="5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center" vertical="center"/>
    </xf>
    <xf numFmtId="1" fontId="15" fillId="0" borderId="64" xfId="0" applyNumberFormat="1" applyFont="1" applyFill="1" applyBorder="1" applyAlignment="1">
      <alignment horizontal="center" vertical="center"/>
    </xf>
    <xf numFmtId="1" fontId="15" fillId="0" borderId="33" xfId="0" applyNumberFormat="1" applyFont="1" applyFill="1" applyBorder="1" applyAlignment="1">
      <alignment horizontal="left" vertical="center" wrapText="1"/>
    </xf>
    <xf numFmtId="1" fontId="15" fillId="0" borderId="64" xfId="0" applyNumberFormat="1" applyFont="1" applyFill="1" applyBorder="1" applyAlignment="1">
      <alignment horizontal="left"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65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3" fillId="0" borderId="26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1" fontId="14" fillId="32" borderId="14" xfId="0" applyNumberFormat="1" applyFont="1" applyFill="1" applyBorder="1" applyAlignment="1">
      <alignment horizontal="center" vertical="center" wrapText="1"/>
    </xf>
    <xf numFmtId="1" fontId="14" fillId="32" borderId="66" xfId="0" applyNumberFormat="1" applyFont="1" applyFill="1" applyBorder="1" applyAlignment="1">
      <alignment horizontal="center" vertical="center" wrapText="1"/>
    </xf>
    <xf numFmtId="1" fontId="15" fillId="0" borderId="67" xfId="0" applyNumberFormat="1" applyFont="1" applyFill="1" applyBorder="1" applyAlignment="1">
      <alignment horizontal="left" vertical="center" wrapText="1"/>
    </xf>
    <xf numFmtId="1" fontId="15" fillId="0" borderId="68" xfId="0" applyNumberFormat="1" applyFont="1" applyFill="1" applyBorder="1" applyAlignment="1">
      <alignment horizontal="left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1" fontId="17" fillId="32" borderId="69" xfId="0" applyNumberFormat="1" applyFont="1" applyFill="1" applyBorder="1" applyAlignment="1">
      <alignment horizontal="center" vertical="center" wrapText="1"/>
    </xf>
    <xf numFmtId="1" fontId="17" fillId="32" borderId="34" xfId="0" applyNumberFormat="1" applyFont="1" applyFill="1" applyBorder="1" applyAlignment="1">
      <alignment horizontal="center" vertical="center" wrapText="1"/>
    </xf>
    <xf numFmtId="1" fontId="17" fillId="32" borderId="35" xfId="0" applyNumberFormat="1" applyFont="1" applyFill="1" applyBorder="1" applyAlignment="1">
      <alignment horizontal="center" vertical="center" wrapText="1"/>
    </xf>
    <xf numFmtId="0" fontId="17" fillId="32" borderId="4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21" fillId="0" borderId="26" xfId="0" applyFont="1" applyBorder="1" applyAlignment="1">
      <alignment horizontal="center" wrapText="1"/>
    </xf>
    <xf numFmtId="0" fontId="22" fillId="0" borderId="45" xfId="57" applyFont="1" applyBorder="1">
      <alignment/>
      <protection/>
    </xf>
    <xf numFmtId="176" fontId="23" fillId="0" borderId="45" xfId="0" applyNumberFormat="1" applyFont="1" applyBorder="1" applyAlignment="1">
      <alignment horizontal="left"/>
    </xf>
    <xf numFmtId="1" fontId="22" fillId="0" borderId="45" xfId="0" applyNumberFormat="1" applyFont="1" applyBorder="1" applyAlignment="1">
      <alignment/>
    </xf>
    <xf numFmtId="176" fontId="23" fillId="0" borderId="70" xfId="0" applyNumberFormat="1" applyFont="1" applyBorder="1" applyAlignment="1">
      <alignment horizontal="left"/>
    </xf>
    <xf numFmtId="1" fontId="1" fillId="32" borderId="39" xfId="0" applyNumberFormat="1" applyFont="1" applyFill="1" applyBorder="1" applyAlignment="1">
      <alignment horizontal="center" vertical="center" wrapText="1"/>
    </xf>
    <xf numFmtId="1" fontId="1" fillId="32" borderId="37" xfId="0" applyNumberFormat="1" applyFont="1" applyFill="1" applyBorder="1" applyAlignment="1">
      <alignment horizontal="center" vertical="center" wrapText="1"/>
    </xf>
    <xf numFmtId="1" fontId="1" fillId="32" borderId="47" xfId="0" applyNumberFormat="1" applyFont="1" applyFill="1" applyBorder="1" applyAlignment="1">
      <alignment horizontal="center" vertical="center" wrapText="1"/>
    </xf>
    <xf numFmtId="1" fontId="1" fillId="32" borderId="18" xfId="0" applyNumberFormat="1" applyFont="1" applyFill="1" applyBorder="1" applyAlignment="1">
      <alignment horizontal="center" vertical="center" wrapText="1"/>
    </xf>
    <xf numFmtId="1" fontId="1" fillId="32" borderId="26" xfId="0" applyNumberFormat="1" applyFont="1" applyFill="1" applyBorder="1" applyAlignment="1">
      <alignment horizontal="center" vertical="center" wrapText="1"/>
    </xf>
    <xf numFmtId="1" fontId="1" fillId="32" borderId="24" xfId="0" applyNumberFormat="1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34" borderId="71" xfId="0" applyFont="1" applyFill="1" applyBorder="1" applyAlignment="1">
      <alignment horizontal="center"/>
    </xf>
    <xf numFmtId="0" fontId="1" fillId="34" borderId="48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72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" fontId="5" fillId="0" borderId="59" xfId="0" applyNumberFormat="1" applyFont="1" applyFill="1" applyBorder="1" applyAlignment="1">
      <alignment horizontal="center" vertical="center"/>
    </xf>
    <xf numFmtId="1" fontId="5" fillId="0" borderId="73" xfId="0" applyNumberFormat="1" applyFont="1" applyFill="1" applyBorder="1" applyAlignment="1">
      <alignment horizontal="center" vertical="center"/>
    </xf>
    <xf numFmtId="1" fontId="5" fillId="0" borderId="74" xfId="0" applyNumberFormat="1" applyFont="1" applyFill="1" applyBorder="1" applyAlignment="1">
      <alignment horizontal="center" vertical="center"/>
    </xf>
    <xf numFmtId="1" fontId="5" fillId="0" borderId="75" xfId="0" applyNumberFormat="1" applyFont="1" applyFill="1" applyBorder="1" applyAlignment="1">
      <alignment horizontal="center" vertical="center"/>
    </xf>
    <xf numFmtId="49" fontId="5" fillId="0" borderId="76" xfId="0" applyNumberFormat="1" applyFont="1" applyBorder="1" applyAlignment="1">
      <alignment horizontal="left" vertical="center"/>
    </xf>
    <xf numFmtId="49" fontId="5" fillId="0" borderId="70" xfId="0" applyNumberFormat="1" applyFont="1" applyBorder="1" applyAlignment="1">
      <alignment horizontal="left" vertical="center"/>
    </xf>
    <xf numFmtId="49" fontId="5" fillId="0" borderId="77" xfId="0" applyNumberFormat="1" applyFont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left" vertical="top"/>
    </xf>
    <xf numFmtId="1" fontId="5" fillId="0" borderId="77" xfId="0" applyNumberFormat="1" applyFont="1" applyFill="1" applyBorder="1" applyAlignment="1">
      <alignment horizontal="center" vertical="center"/>
    </xf>
    <xf numFmtId="1" fontId="4" fillId="32" borderId="78" xfId="0" applyNumberFormat="1" applyFont="1" applyFill="1" applyBorder="1" applyAlignment="1">
      <alignment horizontal="center" vertical="center" wrapText="1"/>
    </xf>
    <xf numFmtId="1" fontId="4" fillId="32" borderId="25" xfId="0" applyNumberFormat="1" applyFont="1" applyFill="1" applyBorder="1" applyAlignment="1">
      <alignment horizontal="center" vertical="center" wrapText="1"/>
    </xf>
    <xf numFmtId="1" fontId="4" fillId="32" borderId="79" xfId="0" applyNumberFormat="1" applyFont="1" applyFill="1" applyBorder="1" applyAlignment="1">
      <alignment horizontal="center" vertical="center" wrapText="1"/>
    </xf>
    <xf numFmtId="0" fontId="4" fillId="32" borderId="80" xfId="0" applyFont="1" applyFill="1" applyBorder="1" applyAlignment="1">
      <alignment horizontal="left" vertical="center" wrapText="1"/>
    </xf>
    <xf numFmtId="0" fontId="4" fillId="32" borderId="81" xfId="0" applyFont="1" applyFill="1" applyBorder="1" applyAlignment="1">
      <alignment horizontal="left" vertical="center" wrapText="1"/>
    </xf>
    <xf numFmtId="0" fontId="4" fillId="32" borderId="79" xfId="0" applyFont="1" applyFill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82" xfId="0" applyNumberFormat="1" applyFont="1" applyBorder="1" applyAlignment="1">
      <alignment horizontal="left" vertical="center"/>
    </xf>
    <xf numFmtId="1" fontId="5" fillId="0" borderId="83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0</xdr:colOff>
      <xdr:row>4</xdr:row>
      <xdr:rowOff>38100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11839575" y="78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142875</xdr:colOff>
      <xdr:row>1</xdr:row>
      <xdr:rowOff>38100</xdr:rowOff>
    </xdr:from>
    <xdr:to>
      <xdr:col>19</xdr:col>
      <xdr:colOff>66675</xdr:colOff>
      <xdr:row>3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686300" y="276225"/>
          <a:ext cx="43148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DRAFT - WORKING COPY NOT FOR DISTRIBUTION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18</xdr:col>
      <xdr:colOff>409575</xdr:colOff>
      <xdr:row>4</xdr:row>
      <xdr:rowOff>133350</xdr:rowOff>
    </xdr:from>
    <xdr:ext cx="2476500" cy="609600"/>
    <xdr:sp>
      <xdr:nvSpPr>
        <xdr:cNvPr id="3" name="TextBox 1"/>
        <xdr:cNvSpPr txBox="1">
          <a:spLocks noChangeArrowheads="1"/>
        </xdr:cNvSpPr>
      </xdr:nvSpPr>
      <xdr:spPr>
        <a:xfrm>
          <a:off x="8677275" y="876300"/>
          <a:ext cx="2476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If Local Preference or Small/Service-Diabled Veterans' business enterprise applies add columns below 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5</xdr:row>
      <xdr:rowOff>57150</xdr:rowOff>
    </xdr:from>
    <xdr:to>
      <xdr:col>8</xdr:col>
      <xdr:colOff>66675</xdr:colOff>
      <xdr:row>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9675" y="866775"/>
          <a:ext cx="41910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DRAFT - WORKING COPY NOT FOR DISTRIBUTION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590550</xdr:colOff>
      <xdr:row>2</xdr:row>
      <xdr:rowOff>38100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4526875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590550</xdr:colOff>
      <xdr:row>3</xdr:row>
      <xdr:rowOff>38100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734925" y="1181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590550</xdr:colOff>
      <xdr:row>3</xdr:row>
      <xdr:rowOff>38100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4841200" y="1181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590550</xdr:colOff>
      <xdr:row>3</xdr:row>
      <xdr:rowOff>38100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487275" y="1181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590550</xdr:colOff>
      <xdr:row>2</xdr:row>
      <xdr:rowOff>38100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211175" y="800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590550</xdr:colOff>
      <xdr:row>3</xdr:row>
      <xdr:rowOff>38100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4526875" y="1181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590550</xdr:colOff>
      <xdr:row>3</xdr:row>
      <xdr:rowOff>38100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230225" y="1181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590550</xdr:colOff>
      <xdr:row>4</xdr:row>
      <xdr:rowOff>38100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2553950" y="156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590550</xdr:colOff>
      <xdr:row>3</xdr:row>
      <xdr:rowOff>38100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4526875" y="71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590550</xdr:colOff>
      <xdr:row>3</xdr:row>
      <xdr:rowOff>38100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487275" y="71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590550</xdr:colOff>
      <xdr:row>3</xdr:row>
      <xdr:rowOff>38100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211175" y="71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590550</xdr:colOff>
      <xdr:row>4</xdr:row>
      <xdr:rowOff>38100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248727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offam@cityofgainesville.org" TargetMode="External" /><Relationship Id="rId2" Type="http://schemas.openxmlformats.org/officeDocument/2006/relationships/hyperlink" Target="mailto:jeffersonll@cityofgainesville.org" TargetMode="External" /><Relationship Id="rId3" Type="http://schemas.openxmlformats.org/officeDocument/2006/relationships/hyperlink" Target="mailto:allenec@cityofgainesville.org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11.140625" style="0" bestFit="1" customWidth="1"/>
    <col min="2" max="2" width="18.140625" style="0" customWidth="1"/>
    <col min="3" max="3" width="29.8515625" style="0" customWidth="1"/>
  </cols>
  <sheetData>
    <row r="3" spans="1:4" ht="12.75">
      <c r="A3" t="s">
        <v>66</v>
      </c>
      <c r="B3" t="s">
        <v>85</v>
      </c>
      <c r="C3" s="211" t="s">
        <v>88</v>
      </c>
      <c r="D3">
        <v>8705</v>
      </c>
    </row>
    <row r="4" spans="1:4" ht="12.75">
      <c r="A4" t="s">
        <v>67</v>
      </c>
      <c r="B4" t="s">
        <v>86</v>
      </c>
      <c r="C4" s="211" t="s">
        <v>89</v>
      </c>
      <c r="D4">
        <v>8705</v>
      </c>
    </row>
    <row r="5" spans="1:4" ht="12.75">
      <c r="A5" t="s">
        <v>68</v>
      </c>
      <c r="B5" t="s">
        <v>87</v>
      </c>
      <c r="C5" s="211" t="s">
        <v>90</v>
      </c>
      <c r="D5">
        <v>8701</v>
      </c>
    </row>
  </sheetData>
  <sheetProtection/>
  <hyperlinks>
    <hyperlink ref="C3" r:id="rId1" display="christoffam@cityofgainesville.org"/>
    <hyperlink ref="C4" r:id="rId2" display="jeffersonll@cityofgainesville.org"/>
    <hyperlink ref="C5" r:id="rId3" display="allenec@cityofgainesville.org"/>
  </hyperlinks>
  <printOptions/>
  <pageMargins left="0.7" right="0.7" top="0.75" bottom="0.75" header="0.3" footer="0.3"/>
  <pageSetup horizontalDpi="600" verticalDpi="600" orientation="portrait" r:id="rId4"/>
  <headerFooter>
    <oddHeader>&amp;CRFP/RFQ for _______________
RFP/RFQ#: ________________
Due Date: _______________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9"/>
  <sheetViews>
    <sheetView zoomScalePageLayoutView="0" workbookViewId="0" topLeftCell="A1">
      <selection activeCell="B2" sqref="B2"/>
    </sheetView>
  </sheetViews>
  <sheetFormatPr defaultColWidth="9.140625" defaultRowHeight="30" customHeight="1"/>
  <cols>
    <col min="1" max="1" width="4.00390625" style="232" customWidth="1"/>
    <col min="2" max="2" width="28.8515625" style="232" customWidth="1"/>
    <col min="3" max="14" width="11.28125" style="234" customWidth="1"/>
    <col min="15" max="15" width="10.140625" style="234" customWidth="1"/>
    <col min="16" max="16" width="10.8515625" style="235" customWidth="1"/>
    <col min="17" max="27" width="12.28125" style="1" customWidth="1"/>
    <col min="28" max="28" width="8.140625" style="1" customWidth="1"/>
    <col min="29" max="29" width="12.7109375" style="1" customWidth="1"/>
    <col min="30" max="38" width="4.7109375" style="1" customWidth="1"/>
  </cols>
  <sheetData>
    <row r="1" spans="1:34" ht="30" customHeight="1">
      <c r="A1" s="215"/>
      <c r="B1" s="390" t="s">
        <v>30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37"/>
      <c r="AC1" s="37"/>
      <c r="AD1" s="37"/>
      <c r="AE1" s="37"/>
      <c r="AF1" s="37"/>
      <c r="AG1" s="37"/>
      <c r="AH1" s="37"/>
    </row>
    <row r="2" spans="1:34" ht="30" customHeight="1">
      <c r="A2" s="216"/>
      <c r="B2" s="34"/>
      <c r="C2" s="219" t="s">
        <v>91</v>
      </c>
      <c r="D2" s="391" t="s">
        <v>97</v>
      </c>
      <c r="E2" s="391"/>
      <c r="F2" s="391"/>
      <c r="G2" s="391"/>
      <c r="H2" s="391"/>
      <c r="I2" s="391"/>
      <c r="J2" s="391"/>
      <c r="K2" s="279" t="s">
        <v>95</v>
      </c>
      <c r="L2" s="220"/>
      <c r="M2" s="220"/>
      <c r="O2" s="392">
        <v>44043</v>
      </c>
      <c r="P2" s="392"/>
      <c r="Q2" s="21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27" ht="30" customHeight="1">
      <c r="A3" s="216"/>
      <c r="B3" s="317"/>
      <c r="C3" s="219" t="s">
        <v>92</v>
      </c>
      <c r="D3" s="393" t="s">
        <v>98</v>
      </c>
      <c r="E3" s="393"/>
      <c r="F3" s="393"/>
      <c r="G3" s="222"/>
      <c r="H3" s="223"/>
      <c r="I3" s="223"/>
      <c r="J3" s="223"/>
      <c r="K3" s="248" t="s">
        <v>96</v>
      </c>
      <c r="L3" s="248"/>
      <c r="M3" s="248"/>
      <c r="O3" s="394">
        <v>44019</v>
      </c>
      <c r="P3" s="394"/>
      <c r="Q3" s="109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38" s="334" customFormat="1" ht="30" customHeight="1">
      <c r="A4" s="329"/>
      <c r="B4" s="335"/>
      <c r="C4" s="336" t="s">
        <v>152</v>
      </c>
      <c r="D4" s="337"/>
      <c r="E4" s="337"/>
      <c r="F4" s="337"/>
      <c r="G4" s="337"/>
      <c r="H4" s="337"/>
      <c r="I4" s="338"/>
      <c r="J4" s="338"/>
      <c r="K4" s="338"/>
      <c r="L4" s="338"/>
      <c r="M4" s="338"/>
      <c r="N4" s="338"/>
      <c r="O4" s="338"/>
      <c r="P4" s="338"/>
      <c r="Q4" s="338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</row>
    <row r="5" spans="1:27" ht="30" customHeight="1">
      <c r="A5" s="216"/>
      <c r="B5" s="224"/>
      <c r="C5" s="335" t="s">
        <v>147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1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30" customHeight="1" thickBot="1">
      <c r="A6" s="216"/>
      <c r="B6" s="225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54" ht="30" customHeight="1" thickBot="1">
      <c r="A7" s="283"/>
      <c r="B7" s="284"/>
      <c r="C7" s="399" t="s">
        <v>141</v>
      </c>
      <c r="D7" s="399"/>
      <c r="E7" s="400"/>
      <c r="F7" s="399" t="s">
        <v>142</v>
      </c>
      <c r="G7" s="399"/>
      <c r="H7" s="400"/>
      <c r="I7" s="399" t="s">
        <v>143</v>
      </c>
      <c r="J7" s="399"/>
      <c r="K7" s="400"/>
      <c r="L7" s="399" t="s">
        <v>144</v>
      </c>
      <c r="M7" s="399"/>
      <c r="N7" s="400"/>
      <c r="O7" s="239"/>
      <c r="P7" s="23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</row>
    <row r="8" spans="1:54" ht="45" customHeight="1" thickBot="1">
      <c r="A8" s="281"/>
      <c r="B8" s="286" t="s">
        <v>20</v>
      </c>
      <c r="C8" s="241" t="s">
        <v>94</v>
      </c>
      <c r="D8" s="241" t="s">
        <v>22</v>
      </c>
      <c r="E8" s="243" t="s">
        <v>42</v>
      </c>
      <c r="F8" s="241" t="s">
        <v>94</v>
      </c>
      <c r="G8" s="241" t="s">
        <v>22</v>
      </c>
      <c r="H8" s="243" t="s">
        <v>42</v>
      </c>
      <c r="I8" s="241" t="s">
        <v>94</v>
      </c>
      <c r="J8" s="241" t="s">
        <v>22</v>
      </c>
      <c r="K8" s="243" t="s">
        <v>42</v>
      </c>
      <c r="L8" s="241" t="s">
        <v>94</v>
      </c>
      <c r="M8" s="241" t="s">
        <v>22</v>
      </c>
      <c r="N8" s="243" t="s">
        <v>42</v>
      </c>
      <c r="O8" s="240" t="s">
        <v>61</v>
      </c>
      <c r="P8" s="243" t="s">
        <v>11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152" t="s">
        <v>60</v>
      </c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</row>
    <row r="9" spans="1:38" s="312" customFormat="1" ht="30" customHeight="1">
      <c r="A9" s="311">
        <v>1</v>
      </c>
      <c r="B9" s="254" t="s">
        <v>100</v>
      </c>
      <c r="C9" s="256">
        <v>83</v>
      </c>
      <c r="D9" s="256">
        <f>SUM(C9:C9)</f>
        <v>83</v>
      </c>
      <c r="E9" s="257">
        <f>RANK(D9,D$9:D$12)</f>
        <v>3</v>
      </c>
      <c r="F9" s="256">
        <v>85</v>
      </c>
      <c r="G9" s="256">
        <f>SUM(F9:F9)</f>
        <v>85</v>
      </c>
      <c r="H9" s="257">
        <f>RANK(G9,G$9:G$12)</f>
        <v>3</v>
      </c>
      <c r="I9" s="256">
        <v>66</v>
      </c>
      <c r="J9" s="256">
        <f>SUM(I9:I9)</f>
        <v>66</v>
      </c>
      <c r="K9" s="257">
        <f>RANK(J9,J$9:J$12)</f>
        <v>4</v>
      </c>
      <c r="L9" s="256">
        <v>70</v>
      </c>
      <c r="M9" s="256">
        <f>SUM(L9:L9)</f>
        <v>70</v>
      </c>
      <c r="N9" s="257">
        <f>RANK(M9,M$9:M$12)</f>
        <v>3</v>
      </c>
      <c r="O9" s="257">
        <f>E9+H9+K9+N9</f>
        <v>13</v>
      </c>
      <c r="P9" s="257">
        <f>RANK(O9,O$9:O$12,1)</f>
        <v>3</v>
      </c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 t="e">
        <f>D9+G9+J9+M9+#REF!</f>
        <v>#REF!</v>
      </c>
      <c r="AC9" s="244"/>
      <c r="AD9" s="244"/>
      <c r="AE9" s="244"/>
      <c r="AF9" s="244"/>
      <c r="AG9" s="244"/>
      <c r="AH9" s="244"/>
      <c r="AI9" s="244"/>
      <c r="AJ9" s="244"/>
      <c r="AK9" s="244"/>
      <c r="AL9" s="244"/>
    </row>
    <row r="10" spans="1:38" s="312" customFormat="1" ht="30" customHeight="1">
      <c r="A10" s="313">
        <v>3</v>
      </c>
      <c r="B10" s="250" t="s">
        <v>110</v>
      </c>
      <c r="C10" s="245">
        <v>100</v>
      </c>
      <c r="D10" s="245">
        <f>SUM(C10:C10)</f>
        <v>100</v>
      </c>
      <c r="E10" s="246">
        <f>RANK(D10,D$9:D$12)</f>
        <v>1</v>
      </c>
      <c r="F10" s="245">
        <v>90</v>
      </c>
      <c r="G10" s="245">
        <f>SUM(F10:F10)</f>
        <v>90</v>
      </c>
      <c r="H10" s="246">
        <f>RANK(G10,G$9:G$12)</f>
        <v>2</v>
      </c>
      <c r="I10" s="245">
        <v>89</v>
      </c>
      <c r="J10" s="245">
        <f>SUM(I10:I10)</f>
        <v>89</v>
      </c>
      <c r="K10" s="246">
        <f>RANK(J10,J$9:J$12)</f>
        <v>1</v>
      </c>
      <c r="L10" s="245">
        <v>100</v>
      </c>
      <c r="M10" s="245">
        <f>SUM(L10:L10)</f>
        <v>100</v>
      </c>
      <c r="N10" s="246">
        <f>RANK(M10,M$9:M$12)</f>
        <v>1</v>
      </c>
      <c r="O10" s="246">
        <f>E10+H10+K10+N10</f>
        <v>5</v>
      </c>
      <c r="P10" s="246">
        <f>RANK(O10,O$9:O$12,1)</f>
        <v>1</v>
      </c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 t="e">
        <f>D10+G10+J10+M10+#REF!</f>
        <v>#REF!</v>
      </c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</row>
    <row r="11" spans="1:38" s="312" customFormat="1" ht="30" customHeight="1">
      <c r="A11" s="313">
        <v>4</v>
      </c>
      <c r="B11" s="250" t="s">
        <v>103</v>
      </c>
      <c r="C11" s="245">
        <v>70</v>
      </c>
      <c r="D11" s="245">
        <f>SUM(C11:C11)</f>
        <v>70</v>
      </c>
      <c r="E11" s="246">
        <f>RANK(D11,D$9:D$12)</f>
        <v>4</v>
      </c>
      <c r="F11" s="245">
        <v>75</v>
      </c>
      <c r="G11" s="245">
        <f>SUM(F11:F11)</f>
        <v>75</v>
      </c>
      <c r="H11" s="246">
        <f>RANK(G11,G$9:G$12)</f>
        <v>4</v>
      </c>
      <c r="I11" s="245">
        <v>72</v>
      </c>
      <c r="J11" s="245">
        <f>SUM(I11:I11)</f>
        <v>72</v>
      </c>
      <c r="K11" s="246">
        <f>RANK(J11,J$9:J$12)</f>
        <v>3</v>
      </c>
      <c r="L11" s="245">
        <v>60</v>
      </c>
      <c r="M11" s="245">
        <f>SUM(L11:L11)</f>
        <v>60</v>
      </c>
      <c r="N11" s="246">
        <f>RANK(M11,M$9:M$12)</f>
        <v>4</v>
      </c>
      <c r="O11" s="246">
        <f>E11+H11+K11+N11</f>
        <v>15</v>
      </c>
      <c r="P11" s="246">
        <f>RANK(O11,O$9:O$12,1)</f>
        <v>4</v>
      </c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 t="e">
        <f>D11+G11+J11+M11+#REF!</f>
        <v>#REF!</v>
      </c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</row>
    <row r="12" spans="1:38" s="312" customFormat="1" ht="64.5" customHeight="1">
      <c r="A12" s="313">
        <f>SUM(A11+1)</f>
        <v>5</v>
      </c>
      <c r="B12" s="250" t="s">
        <v>99</v>
      </c>
      <c r="C12" s="245">
        <v>100</v>
      </c>
      <c r="D12" s="245">
        <f>SUM(C12:C12)</f>
        <v>100</v>
      </c>
      <c r="E12" s="246">
        <f>RANK(D12,D$9:D$12)</f>
        <v>1</v>
      </c>
      <c r="F12" s="245">
        <v>95</v>
      </c>
      <c r="G12" s="245">
        <f>SUM(F12:F12)</f>
        <v>95</v>
      </c>
      <c r="H12" s="246">
        <f>RANK(G12,G$9:G$12)</f>
        <v>1</v>
      </c>
      <c r="I12" s="245">
        <v>84</v>
      </c>
      <c r="J12" s="245">
        <f>SUM(I12:I12)</f>
        <v>84</v>
      </c>
      <c r="K12" s="246">
        <f>RANK(J12,J$9:J$12)</f>
        <v>2</v>
      </c>
      <c r="L12" s="245">
        <v>93</v>
      </c>
      <c r="M12" s="245">
        <f>SUM(L12:L12)</f>
        <v>93</v>
      </c>
      <c r="N12" s="246">
        <f>RANK(M12,M$9:M$12)</f>
        <v>2</v>
      </c>
      <c r="O12" s="246">
        <f>E12+H12+K12+N12</f>
        <v>6</v>
      </c>
      <c r="P12" s="246">
        <f>RANK(O12,O$9:O$12,1)</f>
        <v>2</v>
      </c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 t="e">
        <f>D12+G12+J12+M12+#REF!</f>
        <v>#REF!</v>
      </c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</row>
    <row r="13" spans="1:38" s="5" customFormat="1" ht="30" customHeight="1">
      <c r="A13" s="216"/>
      <c r="B13" s="28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367"/>
      <c r="AE13" s="367"/>
      <c r="AF13" s="367"/>
      <c r="AG13" s="367"/>
      <c r="AH13" s="367"/>
      <c r="AI13" s="367"/>
      <c r="AJ13" s="367"/>
      <c r="AK13" s="367"/>
      <c r="AL13" s="367"/>
    </row>
    <row r="14" ht="30" customHeight="1">
      <c r="B14" s="233"/>
    </row>
    <row r="15" ht="30" customHeight="1">
      <c r="B15" s="233"/>
    </row>
    <row r="16" spans="2:38" ht="30" customHeight="1">
      <c r="B16" s="23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7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G16" s="8"/>
      <c r="AH16" s="8"/>
      <c r="AI16" s="8"/>
      <c r="AJ16" s="8"/>
      <c r="AK16" s="8"/>
      <c r="AL16" s="8"/>
    </row>
    <row r="17" spans="3:38" ht="30" customHeight="1"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4"/>
      <c r="AG17" s="368"/>
      <c r="AH17" s="368"/>
      <c r="AI17" s="368"/>
      <c r="AJ17" s="368"/>
      <c r="AK17" s="368"/>
      <c r="AL17" s="368"/>
    </row>
    <row r="19" ht="30" customHeight="1">
      <c r="B19" s="233"/>
    </row>
  </sheetData>
  <sheetProtection password="E86B" sheet="1" objects="1" scenarios="1" selectLockedCells="1" selectUnlockedCells="1"/>
  <mergeCells count="16">
    <mergeCell ref="Q17:AC17"/>
    <mergeCell ref="AD17:AE17"/>
    <mergeCell ref="AG17:AJ17"/>
    <mergeCell ref="AK17:AL17"/>
    <mergeCell ref="AD13:AF13"/>
    <mergeCell ref="AG13:AI13"/>
    <mergeCell ref="AJ13:AL13"/>
    <mergeCell ref="O2:P2"/>
    <mergeCell ref="D3:F3"/>
    <mergeCell ref="O3:P3"/>
    <mergeCell ref="B1:P1"/>
    <mergeCell ref="C7:E7"/>
    <mergeCell ref="F7:H7"/>
    <mergeCell ref="I7:K7"/>
    <mergeCell ref="L7:N7"/>
    <mergeCell ref="D2:J2"/>
  </mergeCells>
  <printOptions/>
  <pageMargins left="0.25" right="0.25" top="0.75" bottom="0.75" header="0.3" footer="0.3"/>
  <pageSetup fitToHeight="20" fitToWidth="1" horizontalDpi="600" verticalDpi="600" orientation="landscape" scale="40" r:id="rId2"/>
  <headerFooter alignWithMargins="0">
    <oddFooter>&amp;L&amp;8&amp;A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8"/>
  <sheetViews>
    <sheetView zoomScalePageLayoutView="0" workbookViewId="0" topLeftCell="A1">
      <selection activeCell="B2" sqref="B2"/>
    </sheetView>
  </sheetViews>
  <sheetFormatPr defaultColWidth="9.140625" defaultRowHeight="30" customHeight="1"/>
  <cols>
    <col min="1" max="1" width="4.00390625" style="232" customWidth="1"/>
    <col min="2" max="2" width="28.8515625" style="232" customWidth="1"/>
    <col min="3" max="30" width="11.28125" style="234" customWidth="1"/>
    <col min="31" max="31" width="10.140625" style="234" customWidth="1"/>
    <col min="32" max="32" width="10.8515625" style="235" customWidth="1"/>
    <col min="33" max="45" width="12.28125" style="1" customWidth="1"/>
    <col min="46" max="46" width="8.140625" style="1" customWidth="1"/>
    <col min="47" max="47" width="12.7109375" style="1" customWidth="1"/>
    <col min="48" max="56" width="4.7109375" style="1" customWidth="1"/>
  </cols>
  <sheetData>
    <row r="1" spans="1:52" ht="30" customHeight="1">
      <c r="A1" s="215"/>
      <c r="B1" s="390" t="s">
        <v>30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214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37"/>
      <c r="AU1" s="37"/>
      <c r="AV1" s="37"/>
      <c r="AW1" s="37"/>
      <c r="AX1" s="37"/>
      <c r="AY1" s="37"/>
      <c r="AZ1" s="37"/>
    </row>
    <row r="2" spans="1:52" ht="30" customHeight="1">
      <c r="A2" s="216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217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</row>
    <row r="3" spans="1:45" ht="30" customHeight="1">
      <c r="A3" s="216"/>
      <c r="B3" s="219" t="s">
        <v>91</v>
      </c>
      <c r="C3" s="391" t="s">
        <v>97</v>
      </c>
      <c r="D3" s="391"/>
      <c r="E3" s="391"/>
      <c r="F3" s="391"/>
      <c r="G3" s="391"/>
      <c r="H3" s="391"/>
      <c r="I3" s="391"/>
      <c r="J3" s="279" t="s">
        <v>95</v>
      </c>
      <c r="K3" s="220"/>
      <c r="L3" s="220"/>
      <c r="N3" s="392">
        <v>44043</v>
      </c>
      <c r="O3" s="392"/>
      <c r="P3" s="221"/>
      <c r="Q3" s="221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30" customHeight="1">
      <c r="A4" s="216"/>
      <c r="B4" s="219" t="s">
        <v>92</v>
      </c>
      <c r="C4" s="393" t="s">
        <v>98</v>
      </c>
      <c r="D4" s="393"/>
      <c r="E4" s="393"/>
      <c r="F4" s="222"/>
      <c r="G4" s="223"/>
      <c r="H4" s="223"/>
      <c r="I4" s="223"/>
      <c r="J4" s="248" t="s">
        <v>96</v>
      </c>
      <c r="K4" s="248"/>
      <c r="L4" s="248"/>
      <c r="N4" s="394">
        <v>44019</v>
      </c>
      <c r="O4" s="394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109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30" customHeight="1">
      <c r="A5" s="216"/>
      <c r="B5" s="224"/>
      <c r="C5" s="326" t="s">
        <v>153</v>
      </c>
      <c r="D5" s="316"/>
      <c r="E5" s="316"/>
      <c r="F5" s="316"/>
      <c r="G5" s="316"/>
      <c r="H5" s="316"/>
      <c r="I5" s="316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30" customHeight="1" thickBot="1">
      <c r="A6" s="216"/>
      <c r="B6" s="225"/>
      <c r="C6" s="327" t="s">
        <v>154</v>
      </c>
      <c r="D6" s="328"/>
      <c r="E6" s="328"/>
      <c r="F6" s="328"/>
      <c r="G6" s="328"/>
      <c r="H6" s="328"/>
      <c r="I6" s="328"/>
      <c r="J6" s="328"/>
      <c r="K6" s="328"/>
      <c r="L6" s="328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7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72" ht="30" customHeight="1" thickBot="1">
      <c r="A7" s="228"/>
      <c r="B7" s="229"/>
      <c r="C7" s="398" t="s">
        <v>45</v>
      </c>
      <c r="D7" s="399"/>
      <c r="E7" s="399"/>
      <c r="F7" s="399"/>
      <c r="G7" s="399"/>
      <c r="H7" s="399"/>
      <c r="I7" s="400"/>
      <c r="J7" s="398" t="s">
        <v>44</v>
      </c>
      <c r="K7" s="399"/>
      <c r="L7" s="399"/>
      <c r="M7" s="399"/>
      <c r="N7" s="399"/>
      <c r="O7" s="399"/>
      <c r="P7" s="400"/>
      <c r="Q7" s="398" t="s">
        <v>46</v>
      </c>
      <c r="R7" s="399"/>
      <c r="S7" s="399"/>
      <c r="T7" s="399"/>
      <c r="U7" s="399"/>
      <c r="V7" s="399"/>
      <c r="W7" s="400"/>
      <c r="X7" s="398" t="s">
        <v>93</v>
      </c>
      <c r="Y7" s="399"/>
      <c r="Z7" s="399"/>
      <c r="AA7" s="399"/>
      <c r="AB7" s="399"/>
      <c r="AC7" s="399"/>
      <c r="AD7" s="400"/>
      <c r="AE7" s="239"/>
      <c r="AF7" s="23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</row>
    <row r="8" spans="1:72" ht="45.75" customHeight="1" thickBot="1">
      <c r="A8" s="401" t="s">
        <v>20</v>
      </c>
      <c r="B8" s="402"/>
      <c r="C8" s="240" t="s">
        <v>40</v>
      </c>
      <c r="D8" s="241" t="s">
        <v>41</v>
      </c>
      <c r="E8" s="241" t="s">
        <v>26</v>
      </c>
      <c r="F8" s="241" t="s">
        <v>94</v>
      </c>
      <c r="G8" s="242" t="s">
        <v>76</v>
      </c>
      <c r="H8" s="241" t="s">
        <v>22</v>
      </c>
      <c r="I8" s="243" t="s">
        <v>42</v>
      </c>
      <c r="J8" s="240" t="s">
        <v>43</v>
      </c>
      <c r="K8" s="241" t="s">
        <v>41</v>
      </c>
      <c r="L8" s="241" t="s">
        <v>26</v>
      </c>
      <c r="M8" s="241" t="s">
        <v>94</v>
      </c>
      <c r="N8" s="242" t="s">
        <v>76</v>
      </c>
      <c r="O8" s="241" t="s">
        <v>22</v>
      </c>
      <c r="P8" s="243" t="s">
        <v>42</v>
      </c>
      <c r="Q8" s="240" t="s">
        <v>40</v>
      </c>
      <c r="R8" s="241" t="s">
        <v>41</v>
      </c>
      <c r="S8" s="241" t="s">
        <v>26</v>
      </c>
      <c r="T8" s="241" t="s">
        <v>94</v>
      </c>
      <c r="U8" s="242" t="s">
        <v>76</v>
      </c>
      <c r="V8" s="241" t="s">
        <v>22</v>
      </c>
      <c r="W8" s="243" t="s">
        <v>42</v>
      </c>
      <c r="X8" s="240" t="s">
        <v>40</v>
      </c>
      <c r="Y8" s="241" t="s">
        <v>41</v>
      </c>
      <c r="Z8" s="241" t="s">
        <v>26</v>
      </c>
      <c r="AA8" s="241" t="s">
        <v>94</v>
      </c>
      <c r="AB8" s="242" t="s">
        <v>76</v>
      </c>
      <c r="AC8" s="241" t="s">
        <v>22</v>
      </c>
      <c r="AD8" s="243" t="s">
        <v>42</v>
      </c>
      <c r="AE8" s="240" t="s">
        <v>61</v>
      </c>
      <c r="AF8" s="243" t="s">
        <v>11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152" t="s">
        <v>60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</row>
    <row r="9" spans="1:56" s="247" customFormat="1" ht="30" customHeight="1">
      <c r="A9" s="253">
        <v>1</v>
      </c>
      <c r="B9" s="289" t="s">
        <v>100</v>
      </c>
      <c r="C9" s="290">
        <v>95</v>
      </c>
      <c r="D9" s="290">
        <v>100</v>
      </c>
      <c r="E9" s="290">
        <v>2.86</v>
      </c>
      <c r="F9" s="290"/>
      <c r="G9" s="290"/>
      <c r="H9" s="290">
        <f aca="true" t="shared" si="0" ref="H9:H17">SUM(C9:G9)</f>
        <v>197.86</v>
      </c>
      <c r="I9" s="287">
        <f aca="true" t="shared" si="1" ref="I9:I17">RANK(H9,H$9:H$21)</f>
        <v>1</v>
      </c>
      <c r="J9" s="290">
        <v>90</v>
      </c>
      <c r="K9" s="290">
        <v>95</v>
      </c>
      <c r="L9" s="290">
        <v>2.86</v>
      </c>
      <c r="M9" s="290"/>
      <c r="N9" s="290"/>
      <c r="O9" s="290">
        <f aca="true" t="shared" si="2" ref="O9:O17">SUM(J9:N9)</f>
        <v>187.86</v>
      </c>
      <c r="P9" s="287">
        <f aca="true" t="shared" si="3" ref="P9:P17">RANK(O9,O$9:O$21)</f>
        <v>2</v>
      </c>
      <c r="Q9" s="290">
        <v>100</v>
      </c>
      <c r="R9" s="290">
        <v>100</v>
      </c>
      <c r="S9" s="290">
        <v>2.86</v>
      </c>
      <c r="T9" s="290"/>
      <c r="U9" s="290"/>
      <c r="V9" s="290">
        <f aca="true" t="shared" si="4" ref="V9:V17">SUM(Q9:U9)</f>
        <v>202.86</v>
      </c>
      <c r="W9" s="287">
        <f aca="true" t="shared" si="5" ref="W9:W17">RANK(V9,V$9:V$21)</f>
        <v>1</v>
      </c>
      <c r="X9" s="290">
        <v>90</v>
      </c>
      <c r="Y9" s="290">
        <v>95</v>
      </c>
      <c r="Z9" s="290">
        <v>2.86</v>
      </c>
      <c r="AA9" s="290"/>
      <c r="AB9" s="287"/>
      <c r="AC9" s="290">
        <f aca="true" t="shared" si="6" ref="AC9:AC17">SUM(X9:AB9)</f>
        <v>187.86</v>
      </c>
      <c r="AD9" s="287">
        <f aca="true" t="shared" si="7" ref="AD9:AD17">RANK(AC9,AC$9:AC$21)</f>
        <v>2</v>
      </c>
      <c r="AE9" s="287">
        <f aca="true" t="shared" si="8" ref="AE9:AE17">I9+P9+W9+AD9</f>
        <v>6</v>
      </c>
      <c r="AF9" s="287">
        <f aca="true" t="shared" si="9" ref="AF9:AF17">RANK(AE9,AE$9:AE$17,1)</f>
        <v>1</v>
      </c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 t="e">
        <f>H9+O9+V9+AC9+#REF!</f>
        <v>#REF!</v>
      </c>
      <c r="AU9" s="244"/>
      <c r="AV9" s="244"/>
      <c r="AW9" s="244"/>
      <c r="AX9" s="244"/>
      <c r="AY9" s="244"/>
      <c r="AZ9" s="244"/>
      <c r="BA9" s="244"/>
      <c r="BB9" s="244"/>
      <c r="BC9" s="244"/>
      <c r="BD9" s="244"/>
    </row>
    <row r="10" spans="1:56" s="247" customFormat="1" ht="30" customHeight="1">
      <c r="A10" s="249">
        <v>3</v>
      </c>
      <c r="B10" s="291" t="s">
        <v>110</v>
      </c>
      <c r="C10" s="292">
        <v>85</v>
      </c>
      <c r="D10" s="292">
        <v>100</v>
      </c>
      <c r="E10" s="292">
        <v>2.75</v>
      </c>
      <c r="F10" s="292"/>
      <c r="G10" s="292"/>
      <c r="H10" s="292">
        <f t="shared" si="0"/>
        <v>187.75</v>
      </c>
      <c r="I10" s="288">
        <f t="shared" si="1"/>
        <v>3</v>
      </c>
      <c r="J10" s="292">
        <v>95</v>
      </c>
      <c r="K10" s="292">
        <v>95</v>
      </c>
      <c r="L10" s="292">
        <v>2.75</v>
      </c>
      <c r="M10" s="292"/>
      <c r="N10" s="292"/>
      <c r="O10" s="292">
        <f t="shared" si="2"/>
        <v>192.75</v>
      </c>
      <c r="P10" s="288">
        <f t="shared" si="3"/>
        <v>1</v>
      </c>
      <c r="Q10" s="292">
        <v>100</v>
      </c>
      <c r="R10" s="292">
        <v>100</v>
      </c>
      <c r="S10" s="292">
        <v>2.75</v>
      </c>
      <c r="T10" s="292"/>
      <c r="U10" s="292"/>
      <c r="V10" s="292">
        <f t="shared" si="4"/>
        <v>202.75</v>
      </c>
      <c r="W10" s="288">
        <f t="shared" si="5"/>
        <v>2</v>
      </c>
      <c r="X10" s="292">
        <v>100</v>
      </c>
      <c r="Y10" s="292">
        <v>100</v>
      </c>
      <c r="Z10" s="292">
        <v>2.75</v>
      </c>
      <c r="AA10" s="292"/>
      <c r="AB10" s="288"/>
      <c r="AC10" s="292">
        <f t="shared" si="6"/>
        <v>202.75</v>
      </c>
      <c r="AD10" s="288">
        <f t="shared" si="7"/>
        <v>1</v>
      </c>
      <c r="AE10" s="288">
        <f t="shared" si="8"/>
        <v>7</v>
      </c>
      <c r="AF10" s="287">
        <f t="shared" si="9"/>
        <v>2</v>
      </c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 t="e">
        <f>H10+O10+V10+AC10+#REF!</f>
        <v>#REF!</v>
      </c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</row>
    <row r="11" spans="1:56" s="247" customFormat="1" ht="45" customHeight="1">
      <c r="A11" s="249">
        <f>SUM(A10+1)</f>
        <v>4</v>
      </c>
      <c r="B11" s="291" t="s">
        <v>99</v>
      </c>
      <c r="C11" s="292">
        <v>88</v>
      </c>
      <c r="D11" s="292">
        <v>60</v>
      </c>
      <c r="E11" s="292">
        <v>2.65</v>
      </c>
      <c r="F11" s="292"/>
      <c r="G11" s="293"/>
      <c r="H11" s="292">
        <f t="shared" si="0"/>
        <v>150.65</v>
      </c>
      <c r="I11" s="288">
        <f t="shared" si="1"/>
        <v>5</v>
      </c>
      <c r="J11" s="292">
        <v>90</v>
      </c>
      <c r="K11" s="292">
        <v>80</v>
      </c>
      <c r="L11" s="292">
        <v>2.65</v>
      </c>
      <c r="M11" s="292"/>
      <c r="N11" s="293"/>
      <c r="O11" s="292">
        <f t="shared" si="2"/>
        <v>172.65</v>
      </c>
      <c r="P11" s="288">
        <f t="shared" si="3"/>
        <v>3</v>
      </c>
      <c r="Q11" s="292">
        <v>90</v>
      </c>
      <c r="R11" s="292">
        <v>89</v>
      </c>
      <c r="S11" s="292">
        <v>2.65</v>
      </c>
      <c r="T11" s="292"/>
      <c r="U11" s="293"/>
      <c r="V11" s="292">
        <f t="shared" si="4"/>
        <v>181.65</v>
      </c>
      <c r="W11" s="288">
        <f t="shared" si="5"/>
        <v>3</v>
      </c>
      <c r="X11" s="292">
        <v>90</v>
      </c>
      <c r="Y11" s="292">
        <v>80</v>
      </c>
      <c r="Z11" s="292">
        <v>2.65</v>
      </c>
      <c r="AA11" s="292"/>
      <c r="AB11" s="293"/>
      <c r="AC11" s="292">
        <f t="shared" si="6"/>
        <v>172.65</v>
      </c>
      <c r="AD11" s="288">
        <f t="shared" si="7"/>
        <v>3</v>
      </c>
      <c r="AE11" s="288">
        <f t="shared" si="8"/>
        <v>14</v>
      </c>
      <c r="AF11" s="287">
        <f t="shared" si="9"/>
        <v>3</v>
      </c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 t="e">
        <f>H11+O11+V11+AC11+#REF!</f>
        <v>#REF!</v>
      </c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</row>
    <row r="12" spans="1:56" s="247" customFormat="1" ht="30" customHeight="1">
      <c r="A12" s="313">
        <v>9</v>
      </c>
      <c r="B12" s="250" t="s">
        <v>101</v>
      </c>
      <c r="C12" s="245">
        <v>95</v>
      </c>
      <c r="D12" s="245">
        <v>90</v>
      </c>
      <c r="E12" s="245">
        <v>2.84</v>
      </c>
      <c r="F12" s="245"/>
      <c r="G12" s="246"/>
      <c r="H12" s="245">
        <f t="shared" si="0"/>
        <v>187.84</v>
      </c>
      <c r="I12" s="246">
        <f t="shared" si="1"/>
        <v>2</v>
      </c>
      <c r="J12" s="245">
        <v>75</v>
      </c>
      <c r="K12" s="245">
        <v>75</v>
      </c>
      <c r="L12" s="245">
        <v>2.84</v>
      </c>
      <c r="M12" s="245"/>
      <c r="N12" s="246"/>
      <c r="O12" s="245">
        <f t="shared" si="2"/>
        <v>152.84</v>
      </c>
      <c r="P12" s="246">
        <f t="shared" si="3"/>
        <v>5</v>
      </c>
      <c r="Q12" s="245">
        <v>55</v>
      </c>
      <c r="R12" s="245">
        <v>63</v>
      </c>
      <c r="S12" s="245">
        <v>2.84</v>
      </c>
      <c r="T12" s="245"/>
      <c r="U12" s="246"/>
      <c r="V12" s="245">
        <f t="shared" si="4"/>
        <v>120.84</v>
      </c>
      <c r="W12" s="246">
        <f t="shared" si="5"/>
        <v>5</v>
      </c>
      <c r="X12" s="245">
        <v>70</v>
      </c>
      <c r="Y12" s="245">
        <v>75</v>
      </c>
      <c r="Z12" s="245">
        <v>2.84</v>
      </c>
      <c r="AA12" s="245"/>
      <c r="AB12" s="246"/>
      <c r="AC12" s="245">
        <f t="shared" si="6"/>
        <v>147.84</v>
      </c>
      <c r="AD12" s="246">
        <f t="shared" si="7"/>
        <v>6</v>
      </c>
      <c r="AE12" s="257">
        <f t="shared" si="8"/>
        <v>18</v>
      </c>
      <c r="AF12" s="257">
        <f t="shared" si="9"/>
        <v>4</v>
      </c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 t="e">
        <f>H12+O12+V12+AC12+#REF!</f>
        <v>#REF!</v>
      </c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</row>
    <row r="13" spans="1:56" s="247" customFormat="1" ht="30" customHeight="1">
      <c r="A13" s="313">
        <f>SUM(A12+1)</f>
        <v>10</v>
      </c>
      <c r="B13" s="250" t="s">
        <v>108</v>
      </c>
      <c r="C13" s="245">
        <v>70</v>
      </c>
      <c r="D13" s="245">
        <v>80</v>
      </c>
      <c r="E13" s="245">
        <v>2.95</v>
      </c>
      <c r="F13" s="245"/>
      <c r="G13" s="252"/>
      <c r="H13" s="245">
        <f t="shared" si="0"/>
        <v>152.95</v>
      </c>
      <c r="I13" s="246">
        <f t="shared" si="1"/>
        <v>4</v>
      </c>
      <c r="J13" s="245">
        <v>70</v>
      </c>
      <c r="K13" s="245">
        <v>70</v>
      </c>
      <c r="L13" s="245">
        <v>2.95</v>
      </c>
      <c r="M13" s="245"/>
      <c r="N13" s="252"/>
      <c r="O13" s="245">
        <f t="shared" si="2"/>
        <v>142.95</v>
      </c>
      <c r="P13" s="246">
        <f t="shared" si="3"/>
        <v>6</v>
      </c>
      <c r="Q13" s="245">
        <v>60</v>
      </c>
      <c r="R13" s="245">
        <v>67</v>
      </c>
      <c r="S13" s="245">
        <v>2.95</v>
      </c>
      <c r="T13" s="245"/>
      <c r="U13" s="252"/>
      <c r="V13" s="245">
        <f t="shared" si="4"/>
        <v>129.95</v>
      </c>
      <c r="W13" s="246">
        <f t="shared" si="5"/>
        <v>4</v>
      </c>
      <c r="X13" s="245">
        <v>70</v>
      </c>
      <c r="Y13" s="245">
        <v>80</v>
      </c>
      <c r="Z13" s="245">
        <v>2.95</v>
      </c>
      <c r="AA13" s="245"/>
      <c r="AB13" s="252"/>
      <c r="AC13" s="245">
        <f t="shared" si="6"/>
        <v>152.95</v>
      </c>
      <c r="AD13" s="246">
        <f t="shared" si="7"/>
        <v>4</v>
      </c>
      <c r="AE13" s="257">
        <f t="shared" si="8"/>
        <v>18</v>
      </c>
      <c r="AF13" s="257">
        <f t="shared" si="9"/>
        <v>4</v>
      </c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 t="e">
        <f>H13+O13+V13+AC13+#REF!</f>
        <v>#REF!</v>
      </c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</row>
    <row r="14" spans="1:56" s="247" customFormat="1" ht="30" customHeight="1">
      <c r="A14" s="249">
        <v>8</v>
      </c>
      <c r="B14" s="258" t="s">
        <v>106</v>
      </c>
      <c r="C14" s="251">
        <v>75</v>
      </c>
      <c r="D14" s="245">
        <v>70</v>
      </c>
      <c r="E14" s="282">
        <v>2.89</v>
      </c>
      <c r="F14" s="245"/>
      <c r="G14" s="245"/>
      <c r="H14" s="245">
        <f t="shared" si="0"/>
        <v>147.89</v>
      </c>
      <c r="I14" s="246">
        <f t="shared" si="1"/>
        <v>6</v>
      </c>
      <c r="J14" s="251">
        <v>80</v>
      </c>
      <c r="K14" s="245">
        <v>70</v>
      </c>
      <c r="L14" s="282">
        <v>2.89</v>
      </c>
      <c r="M14" s="245"/>
      <c r="N14" s="245"/>
      <c r="O14" s="245">
        <f t="shared" si="2"/>
        <v>152.89</v>
      </c>
      <c r="P14" s="246">
        <f t="shared" si="3"/>
        <v>4</v>
      </c>
      <c r="Q14" s="251">
        <v>50</v>
      </c>
      <c r="R14" s="245">
        <v>66</v>
      </c>
      <c r="S14" s="282">
        <v>2.89</v>
      </c>
      <c r="T14" s="245"/>
      <c r="U14" s="245"/>
      <c r="V14" s="245">
        <f t="shared" si="4"/>
        <v>118.89</v>
      </c>
      <c r="W14" s="246">
        <f t="shared" si="5"/>
        <v>6</v>
      </c>
      <c r="X14" s="251">
        <v>80</v>
      </c>
      <c r="Y14" s="245">
        <v>70</v>
      </c>
      <c r="Z14" s="282">
        <v>2.89</v>
      </c>
      <c r="AA14" s="245"/>
      <c r="AB14" s="246"/>
      <c r="AC14" s="245">
        <f t="shared" si="6"/>
        <v>152.89</v>
      </c>
      <c r="AD14" s="246">
        <f t="shared" si="7"/>
        <v>5</v>
      </c>
      <c r="AE14" s="257">
        <f t="shared" si="8"/>
        <v>21</v>
      </c>
      <c r="AF14" s="257">
        <f t="shared" si="9"/>
        <v>6</v>
      </c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 t="e">
        <f>H14+O14+V14+AC14+#REF!</f>
        <v>#REF!</v>
      </c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</row>
    <row r="15" spans="1:56" s="247" customFormat="1" ht="30" customHeight="1">
      <c r="A15" s="249">
        <f>SUM(A14+1)</f>
        <v>9</v>
      </c>
      <c r="B15" s="259" t="s">
        <v>111</v>
      </c>
      <c r="C15" s="245">
        <v>55</v>
      </c>
      <c r="D15" s="245">
        <v>50</v>
      </c>
      <c r="E15" s="245">
        <v>2.95</v>
      </c>
      <c r="F15" s="245"/>
      <c r="G15" s="252"/>
      <c r="H15" s="245">
        <f t="shared" si="0"/>
        <v>107.95</v>
      </c>
      <c r="I15" s="246">
        <f t="shared" si="1"/>
        <v>7</v>
      </c>
      <c r="J15" s="245">
        <v>40</v>
      </c>
      <c r="K15" s="245">
        <v>40</v>
      </c>
      <c r="L15" s="245">
        <v>2.95</v>
      </c>
      <c r="M15" s="245"/>
      <c r="N15" s="252"/>
      <c r="O15" s="245">
        <f t="shared" si="2"/>
        <v>82.95</v>
      </c>
      <c r="P15" s="246">
        <f t="shared" si="3"/>
        <v>7</v>
      </c>
      <c r="Q15" s="245">
        <v>45</v>
      </c>
      <c r="R15" s="245">
        <v>50</v>
      </c>
      <c r="S15" s="245">
        <v>2.95</v>
      </c>
      <c r="T15" s="245"/>
      <c r="U15" s="252"/>
      <c r="V15" s="245">
        <f t="shared" si="4"/>
        <v>97.95</v>
      </c>
      <c r="W15" s="246">
        <f t="shared" si="5"/>
        <v>7</v>
      </c>
      <c r="X15" s="245">
        <v>50</v>
      </c>
      <c r="Y15" s="245">
        <v>50</v>
      </c>
      <c r="Z15" s="245">
        <v>2.95</v>
      </c>
      <c r="AA15" s="245"/>
      <c r="AB15" s="252"/>
      <c r="AC15" s="245">
        <f t="shared" si="6"/>
        <v>102.95</v>
      </c>
      <c r="AD15" s="246">
        <f t="shared" si="7"/>
        <v>7</v>
      </c>
      <c r="AE15" s="257">
        <f t="shared" si="8"/>
        <v>28</v>
      </c>
      <c r="AF15" s="257">
        <f t="shared" si="9"/>
        <v>7</v>
      </c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 t="e">
        <f>H15+O15+V15+AC15+#REF!</f>
        <v>#REF!</v>
      </c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</row>
    <row r="16" spans="1:56" s="247" customFormat="1" ht="30" customHeight="1">
      <c r="A16" s="249">
        <v>5</v>
      </c>
      <c r="B16" s="250" t="s">
        <v>104</v>
      </c>
      <c r="C16" s="251">
        <v>15</v>
      </c>
      <c r="D16" s="245">
        <v>5</v>
      </c>
      <c r="E16" s="245">
        <v>2.84</v>
      </c>
      <c r="F16" s="245"/>
      <c r="G16" s="245"/>
      <c r="H16" s="245">
        <f t="shared" si="0"/>
        <v>22.84</v>
      </c>
      <c r="I16" s="246">
        <f t="shared" si="1"/>
        <v>8</v>
      </c>
      <c r="J16" s="251">
        <v>15</v>
      </c>
      <c r="K16" s="245">
        <v>15</v>
      </c>
      <c r="L16" s="245">
        <v>2.84</v>
      </c>
      <c r="M16" s="245"/>
      <c r="N16" s="245"/>
      <c r="O16" s="245">
        <f t="shared" si="2"/>
        <v>32.84</v>
      </c>
      <c r="P16" s="246">
        <f t="shared" si="3"/>
        <v>8</v>
      </c>
      <c r="Q16" s="251">
        <v>0</v>
      </c>
      <c r="R16" s="245">
        <v>25</v>
      </c>
      <c r="S16" s="245">
        <v>2.84</v>
      </c>
      <c r="T16" s="245"/>
      <c r="U16" s="245"/>
      <c r="V16" s="245">
        <f t="shared" si="4"/>
        <v>27.84</v>
      </c>
      <c r="W16" s="246">
        <f t="shared" si="5"/>
        <v>8</v>
      </c>
      <c r="X16" s="251">
        <v>10</v>
      </c>
      <c r="Y16" s="245">
        <v>10</v>
      </c>
      <c r="Z16" s="245">
        <v>2.84</v>
      </c>
      <c r="AA16" s="245"/>
      <c r="AB16" s="246"/>
      <c r="AC16" s="245">
        <f t="shared" si="6"/>
        <v>22.84</v>
      </c>
      <c r="AD16" s="246">
        <f t="shared" si="7"/>
        <v>8</v>
      </c>
      <c r="AE16" s="257">
        <f t="shared" si="8"/>
        <v>32</v>
      </c>
      <c r="AF16" s="257">
        <f t="shared" si="9"/>
        <v>8</v>
      </c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 t="e">
        <f>H16+O16+V16+AC16+#REF!</f>
        <v>#REF!</v>
      </c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</row>
    <row r="17" spans="1:56" s="247" customFormat="1" ht="30" customHeight="1">
      <c r="A17" s="249">
        <v>2</v>
      </c>
      <c r="B17" s="250" t="s">
        <v>102</v>
      </c>
      <c r="C17" s="251">
        <v>0</v>
      </c>
      <c r="D17" s="245">
        <v>0</v>
      </c>
      <c r="E17" s="245">
        <v>3.11</v>
      </c>
      <c r="F17" s="245"/>
      <c r="G17" s="245"/>
      <c r="H17" s="245">
        <f t="shared" si="0"/>
        <v>3.11</v>
      </c>
      <c r="I17" s="246">
        <f t="shared" si="1"/>
        <v>9</v>
      </c>
      <c r="J17" s="251">
        <v>0</v>
      </c>
      <c r="K17" s="245">
        <v>0</v>
      </c>
      <c r="L17" s="245">
        <v>3.11</v>
      </c>
      <c r="M17" s="245"/>
      <c r="N17" s="245"/>
      <c r="O17" s="245">
        <f t="shared" si="2"/>
        <v>3.11</v>
      </c>
      <c r="P17" s="246">
        <f t="shared" si="3"/>
        <v>9</v>
      </c>
      <c r="Q17" s="251">
        <v>0</v>
      </c>
      <c r="R17" s="245">
        <v>0</v>
      </c>
      <c r="S17" s="245">
        <v>3.11</v>
      </c>
      <c r="T17" s="245"/>
      <c r="U17" s="245"/>
      <c r="V17" s="245">
        <f t="shared" si="4"/>
        <v>3.11</v>
      </c>
      <c r="W17" s="246">
        <f t="shared" si="5"/>
        <v>9</v>
      </c>
      <c r="X17" s="251">
        <v>0</v>
      </c>
      <c r="Y17" s="245">
        <v>0</v>
      </c>
      <c r="Z17" s="245">
        <v>3.11</v>
      </c>
      <c r="AA17" s="245"/>
      <c r="AB17" s="246"/>
      <c r="AC17" s="245">
        <f t="shared" si="6"/>
        <v>3.11</v>
      </c>
      <c r="AD17" s="246">
        <f t="shared" si="7"/>
        <v>9</v>
      </c>
      <c r="AE17" s="257">
        <f t="shared" si="8"/>
        <v>36</v>
      </c>
      <c r="AF17" s="257">
        <f t="shared" si="9"/>
        <v>9</v>
      </c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 t="e">
        <f>H17+O17+V17+AC17+#REF!</f>
        <v>#REF!</v>
      </c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</row>
    <row r="18" spans="1:56" s="247" customFormat="1" ht="30" customHeight="1">
      <c r="A18" s="249">
        <v>4</v>
      </c>
      <c r="B18" s="250" t="s">
        <v>103</v>
      </c>
      <c r="C18" s="251" t="s">
        <v>149</v>
      </c>
      <c r="D18" s="251" t="s">
        <v>149</v>
      </c>
      <c r="E18" s="251" t="s">
        <v>149</v>
      </c>
      <c r="F18" s="251" t="s">
        <v>149</v>
      </c>
      <c r="G18" s="251" t="s">
        <v>149</v>
      </c>
      <c r="H18" s="251" t="s">
        <v>149</v>
      </c>
      <c r="I18" s="251" t="s">
        <v>149</v>
      </c>
      <c r="J18" s="251" t="s">
        <v>149</v>
      </c>
      <c r="K18" s="251" t="s">
        <v>149</v>
      </c>
      <c r="L18" s="251" t="s">
        <v>149</v>
      </c>
      <c r="M18" s="251" t="s">
        <v>149</v>
      </c>
      <c r="N18" s="251" t="s">
        <v>149</v>
      </c>
      <c r="O18" s="251" t="s">
        <v>149</v>
      </c>
      <c r="P18" s="251" t="s">
        <v>149</v>
      </c>
      <c r="Q18" s="251" t="s">
        <v>149</v>
      </c>
      <c r="R18" s="251" t="s">
        <v>149</v>
      </c>
      <c r="S18" s="251" t="s">
        <v>149</v>
      </c>
      <c r="T18" s="251" t="s">
        <v>149</v>
      </c>
      <c r="U18" s="251" t="s">
        <v>149</v>
      </c>
      <c r="V18" s="251" t="s">
        <v>149</v>
      </c>
      <c r="W18" s="251" t="s">
        <v>149</v>
      </c>
      <c r="X18" s="251" t="s">
        <v>149</v>
      </c>
      <c r="Y18" s="251" t="s">
        <v>149</v>
      </c>
      <c r="Z18" s="251" t="s">
        <v>149</v>
      </c>
      <c r="AA18" s="251" t="s">
        <v>149</v>
      </c>
      <c r="AB18" s="251" t="s">
        <v>149</v>
      </c>
      <c r="AC18" s="251" t="s">
        <v>149</v>
      </c>
      <c r="AD18" s="251" t="s">
        <v>149</v>
      </c>
      <c r="AE18" s="251" t="s">
        <v>149</v>
      </c>
      <c r="AF18" s="251" t="s">
        <v>149</v>
      </c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 t="e">
        <f>H18+O18+V18+AC18+#REF!</f>
        <v>#VALUE!</v>
      </c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</row>
    <row r="19" spans="1:56" s="5" customFormat="1" ht="30" customHeight="1">
      <c r="A19" s="249">
        <v>6</v>
      </c>
      <c r="B19" s="250" t="s">
        <v>109</v>
      </c>
      <c r="C19" s="251" t="s">
        <v>149</v>
      </c>
      <c r="D19" s="251" t="s">
        <v>149</v>
      </c>
      <c r="E19" s="251" t="s">
        <v>149</v>
      </c>
      <c r="F19" s="251" t="s">
        <v>149</v>
      </c>
      <c r="G19" s="251" t="s">
        <v>149</v>
      </c>
      <c r="H19" s="251" t="s">
        <v>149</v>
      </c>
      <c r="I19" s="251" t="s">
        <v>149</v>
      </c>
      <c r="J19" s="251" t="s">
        <v>149</v>
      </c>
      <c r="K19" s="251" t="s">
        <v>149</v>
      </c>
      <c r="L19" s="251" t="s">
        <v>149</v>
      </c>
      <c r="M19" s="251" t="s">
        <v>149</v>
      </c>
      <c r="N19" s="251" t="s">
        <v>149</v>
      </c>
      <c r="O19" s="251" t="s">
        <v>149</v>
      </c>
      <c r="P19" s="251" t="s">
        <v>149</v>
      </c>
      <c r="Q19" s="251" t="s">
        <v>149</v>
      </c>
      <c r="R19" s="251" t="s">
        <v>149</v>
      </c>
      <c r="S19" s="251" t="s">
        <v>149</v>
      </c>
      <c r="T19" s="251" t="s">
        <v>149</v>
      </c>
      <c r="U19" s="251" t="s">
        <v>149</v>
      </c>
      <c r="V19" s="251" t="s">
        <v>149</v>
      </c>
      <c r="W19" s="251" t="s">
        <v>149</v>
      </c>
      <c r="X19" s="251" t="s">
        <v>149</v>
      </c>
      <c r="Y19" s="251" t="s">
        <v>149</v>
      </c>
      <c r="Z19" s="251" t="s">
        <v>149</v>
      </c>
      <c r="AA19" s="251" t="s">
        <v>149</v>
      </c>
      <c r="AB19" s="251" t="s">
        <v>149</v>
      </c>
      <c r="AC19" s="251" t="s">
        <v>149</v>
      </c>
      <c r="AD19" s="251" t="s">
        <v>149</v>
      </c>
      <c r="AE19" s="251" t="s">
        <v>149</v>
      </c>
      <c r="AF19" s="251" t="s">
        <v>149</v>
      </c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ht="30" customHeight="1">
      <c r="A20" s="249">
        <v>7</v>
      </c>
      <c r="B20" s="250" t="s">
        <v>105</v>
      </c>
      <c r="C20" s="251" t="s">
        <v>149</v>
      </c>
      <c r="D20" s="251" t="s">
        <v>149</v>
      </c>
      <c r="E20" s="251" t="s">
        <v>149</v>
      </c>
      <c r="F20" s="251" t="s">
        <v>149</v>
      </c>
      <c r="G20" s="251" t="s">
        <v>149</v>
      </c>
      <c r="H20" s="251" t="s">
        <v>149</v>
      </c>
      <c r="I20" s="251" t="s">
        <v>149</v>
      </c>
      <c r="J20" s="251" t="s">
        <v>149</v>
      </c>
      <c r="K20" s="251" t="s">
        <v>149</v>
      </c>
      <c r="L20" s="251" t="s">
        <v>149</v>
      </c>
      <c r="M20" s="251" t="s">
        <v>149</v>
      </c>
      <c r="N20" s="251" t="s">
        <v>149</v>
      </c>
      <c r="O20" s="251" t="s">
        <v>149</v>
      </c>
      <c r="P20" s="251" t="s">
        <v>149</v>
      </c>
      <c r="Q20" s="251" t="s">
        <v>149</v>
      </c>
      <c r="R20" s="251" t="s">
        <v>149</v>
      </c>
      <c r="S20" s="251" t="s">
        <v>149</v>
      </c>
      <c r="T20" s="251" t="s">
        <v>149</v>
      </c>
      <c r="U20" s="251" t="s">
        <v>149</v>
      </c>
      <c r="V20" s="251" t="s">
        <v>149</v>
      </c>
      <c r="W20" s="251" t="s">
        <v>149</v>
      </c>
      <c r="X20" s="251" t="s">
        <v>149</v>
      </c>
      <c r="Y20" s="251" t="s">
        <v>149</v>
      </c>
      <c r="Z20" s="251" t="s">
        <v>149</v>
      </c>
      <c r="AA20" s="251" t="s">
        <v>149</v>
      </c>
      <c r="AB20" s="251" t="s">
        <v>149</v>
      </c>
      <c r="AC20" s="251" t="s">
        <v>149</v>
      </c>
      <c r="AD20" s="251" t="s">
        <v>149</v>
      </c>
      <c r="AE20" s="251" t="s">
        <v>149</v>
      </c>
      <c r="AF20" s="251" t="s">
        <v>149</v>
      </c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56" s="5" customFormat="1" ht="30" customHeight="1">
      <c r="A21" s="249">
        <v>10</v>
      </c>
      <c r="B21" s="250" t="s">
        <v>107</v>
      </c>
      <c r="C21" s="251" t="s">
        <v>149</v>
      </c>
      <c r="D21" s="251" t="s">
        <v>149</v>
      </c>
      <c r="E21" s="251" t="s">
        <v>149</v>
      </c>
      <c r="F21" s="251" t="s">
        <v>149</v>
      </c>
      <c r="G21" s="251" t="s">
        <v>149</v>
      </c>
      <c r="H21" s="251" t="s">
        <v>149</v>
      </c>
      <c r="I21" s="251" t="s">
        <v>149</v>
      </c>
      <c r="J21" s="251" t="s">
        <v>149</v>
      </c>
      <c r="K21" s="251" t="s">
        <v>149</v>
      </c>
      <c r="L21" s="251" t="s">
        <v>149</v>
      </c>
      <c r="M21" s="251" t="s">
        <v>149</v>
      </c>
      <c r="N21" s="251" t="s">
        <v>149</v>
      </c>
      <c r="O21" s="251" t="s">
        <v>149</v>
      </c>
      <c r="P21" s="251" t="s">
        <v>149</v>
      </c>
      <c r="Q21" s="251" t="s">
        <v>149</v>
      </c>
      <c r="R21" s="251" t="s">
        <v>149</v>
      </c>
      <c r="S21" s="251" t="s">
        <v>149</v>
      </c>
      <c r="T21" s="251" t="s">
        <v>149</v>
      </c>
      <c r="U21" s="251" t="s">
        <v>149</v>
      </c>
      <c r="V21" s="251" t="s">
        <v>149</v>
      </c>
      <c r="W21" s="251" t="s">
        <v>149</v>
      </c>
      <c r="X21" s="251" t="s">
        <v>149</v>
      </c>
      <c r="Y21" s="251" t="s">
        <v>149</v>
      </c>
      <c r="Z21" s="251" t="s">
        <v>149</v>
      </c>
      <c r="AA21" s="251" t="s">
        <v>149</v>
      </c>
      <c r="AB21" s="251" t="s">
        <v>149</v>
      </c>
      <c r="AC21" s="251" t="s">
        <v>149</v>
      </c>
      <c r="AD21" s="251" t="s">
        <v>149</v>
      </c>
      <c r="AE21" s="251" t="s">
        <v>149</v>
      </c>
      <c r="AF21" s="251" t="s">
        <v>149</v>
      </c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376"/>
      <c r="AW21" s="376"/>
      <c r="AX21" s="376"/>
      <c r="AY21" s="376"/>
      <c r="AZ21" s="376"/>
      <c r="BA21" s="376"/>
      <c r="BB21" s="376"/>
      <c r="BC21" s="376"/>
      <c r="BD21" s="376"/>
    </row>
    <row r="22" spans="1:56" s="5" customFormat="1" ht="30" customHeight="1">
      <c r="A22" s="216"/>
      <c r="B22" s="28"/>
      <c r="C22" s="10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367"/>
      <c r="AW22" s="367"/>
      <c r="AX22" s="367"/>
      <c r="AY22" s="367"/>
      <c r="AZ22" s="367"/>
      <c r="BA22" s="367"/>
      <c r="BB22" s="367"/>
      <c r="BC22" s="367"/>
      <c r="BD22" s="367"/>
    </row>
    <row r="23" ht="30" customHeight="1">
      <c r="B23" s="233"/>
    </row>
    <row r="24" spans="2:4" ht="30" customHeight="1">
      <c r="B24" s="233"/>
      <c r="D24" s="234" t="s">
        <v>0</v>
      </c>
    </row>
    <row r="25" spans="2:56" ht="30" customHeight="1">
      <c r="B25" s="23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7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Y25" s="8"/>
      <c r="AZ25" s="8"/>
      <c r="BA25" s="8"/>
      <c r="BB25" s="8"/>
      <c r="BC25" s="8"/>
      <c r="BD25" s="8"/>
    </row>
    <row r="26" spans="3:56" ht="30" customHeight="1"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4"/>
      <c r="AY26" s="368"/>
      <c r="AZ26" s="368"/>
      <c r="BA26" s="368"/>
      <c r="BB26" s="368"/>
      <c r="BC26" s="368"/>
      <c r="BD26" s="368"/>
    </row>
    <row r="28" ht="30" customHeight="1">
      <c r="B28" s="233"/>
    </row>
  </sheetData>
  <sheetProtection password="E86B" sheet="1" objects="1" scenarios="1" selectLockedCells="1" selectUnlockedCells="1"/>
  <mergeCells count="20">
    <mergeCell ref="BB21:BD21"/>
    <mergeCell ref="AV22:AX22"/>
    <mergeCell ref="AY22:BA22"/>
    <mergeCell ref="BB22:BD22"/>
    <mergeCell ref="AG26:AU26"/>
    <mergeCell ref="AV26:AW26"/>
    <mergeCell ref="AY26:BB26"/>
    <mergeCell ref="BC26:BD26"/>
    <mergeCell ref="AV21:AX21"/>
    <mergeCell ref="AY21:BA21"/>
    <mergeCell ref="A8:B8"/>
    <mergeCell ref="B1:AF1"/>
    <mergeCell ref="C3:I3"/>
    <mergeCell ref="N3:O3"/>
    <mergeCell ref="C4:E4"/>
    <mergeCell ref="N4:O4"/>
    <mergeCell ref="X7:AD7"/>
    <mergeCell ref="C7:I7"/>
    <mergeCell ref="J7:P7"/>
    <mergeCell ref="Q7:W7"/>
  </mergeCells>
  <printOptions/>
  <pageMargins left="0.25" right="0.25" top="0.75" bottom="0.75" header="0.3" footer="0.3"/>
  <pageSetup fitToHeight="20" fitToWidth="1" horizontalDpi="600" verticalDpi="600" orientation="landscape" scale="25" r:id="rId2"/>
  <headerFooter alignWithMargins="0">
    <oddFooter>&amp;L&amp;8&amp;A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6"/>
  <sheetViews>
    <sheetView zoomScalePageLayoutView="0" workbookViewId="0" topLeftCell="A1">
      <selection activeCell="B2" sqref="B2"/>
    </sheetView>
  </sheetViews>
  <sheetFormatPr defaultColWidth="9.140625" defaultRowHeight="30" customHeight="1"/>
  <cols>
    <col min="1" max="1" width="15.140625" style="232" customWidth="1"/>
    <col min="2" max="2" width="28.8515625" style="232" customWidth="1"/>
    <col min="3" max="14" width="11.28125" style="234" customWidth="1"/>
    <col min="15" max="15" width="10.140625" style="234" customWidth="1"/>
    <col min="16" max="16" width="10.8515625" style="235" customWidth="1"/>
    <col min="17" max="29" width="12.28125" style="1" customWidth="1"/>
    <col min="30" max="30" width="8.140625" style="1" customWidth="1"/>
    <col min="31" max="31" width="12.7109375" style="1" customWidth="1"/>
    <col min="32" max="40" width="4.7109375" style="1" customWidth="1"/>
  </cols>
  <sheetData>
    <row r="1" spans="1:36" ht="30" customHeight="1">
      <c r="A1" s="390" t="s">
        <v>30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214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37"/>
      <c r="AE1" s="37"/>
      <c r="AF1" s="37"/>
      <c r="AG1" s="37"/>
      <c r="AH1" s="37"/>
      <c r="AI1" s="37"/>
      <c r="AJ1" s="37"/>
    </row>
    <row r="2" spans="1:36" ht="30" customHeight="1">
      <c r="A2" s="216"/>
      <c r="B2" s="34"/>
      <c r="C2" s="34"/>
      <c r="D2" s="34"/>
      <c r="E2" s="34"/>
      <c r="F2" s="34"/>
      <c r="G2" s="34"/>
      <c r="H2" s="34"/>
      <c r="I2" s="218"/>
      <c r="J2" s="218"/>
      <c r="K2" s="218"/>
      <c r="L2" s="218"/>
      <c r="M2" s="218"/>
      <c r="N2" s="218"/>
      <c r="O2" s="218"/>
      <c r="P2" s="21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29" ht="30" customHeight="1">
      <c r="A3" s="216"/>
      <c r="B3" s="219" t="s">
        <v>91</v>
      </c>
      <c r="C3" s="391" t="s">
        <v>97</v>
      </c>
      <c r="D3" s="391"/>
      <c r="E3" s="391"/>
      <c r="F3" s="391"/>
      <c r="G3" s="391"/>
      <c r="H3" s="391"/>
      <c r="I3" s="391"/>
      <c r="J3" s="279" t="s">
        <v>95</v>
      </c>
      <c r="K3" s="220"/>
      <c r="L3" s="220"/>
      <c r="N3" s="392">
        <v>44043</v>
      </c>
      <c r="O3" s="392"/>
      <c r="P3" s="21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30" customHeight="1">
      <c r="A4" s="216"/>
      <c r="B4" s="219" t="s">
        <v>92</v>
      </c>
      <c r="C4" s="393" t="s">
        <v>98</v>
      </c>
      <c r="D4" s="393"/>
      <c r="E4" s="393"/>
      <c r="F4" s="222"/>
      <c r="G4" s="223"/>
      <c r="H4" s="223"/>
      <c r="I4" s="223"/>
      <c r="J4" s="248" t="s">
        <v>96</v>
      </c>
      <c r="K4" s="248"/>
      <c r="L4" s="248"/>
      <c r="N4" s="394">
        <v>44019</v>
      </c>
      <c r="O4" s="394"/>
      <c r="P4" s="109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30" customHeight="1">
      <c r="A5" s="216"/>
      <c r="B5" s="336" t="s">
        <v>155</v>
      </c>
      <c r="C5" s="337"/>
      <c r="D5" s="337"/>
      <c r="E5" s="337"/>
      <c r="F5" s="337"/>
      <c r="G5" s="337"/>
      <c r="H5" s="338"/>
      <c r="I5" s="338"/>
      <c r="J5" s="338"/>
      <c r="K5" s="338"/>
      <c r="L5" s="338"/>
      <c r="M5" s="338"/>
      <c r="N5" s="338"/>
      <c r="O5" s="338"/>
      <c r="P5" s="224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30" customHeight="1" thickBot="1">
      <c r="A6" s="216"/>
      <c r="B6" s="335" t="s">
        <v>147</v>
      </c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227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56" ht="30" customHeight="1" thickBot="1">
      <c r="A7" s="228"/>
      <c r="B7" s="229"/>
      <c r="C7" s="395" t="s">
        <v>141</v>
      </c>
      <c r="D7" s="396"/>
      <c r="E7" s="397"/>
      <c r="F7" s="395" t="s">
        <v>142</v>
      </c>
      <c r="G7" s="396"/>
      <c r="H7" s="397"/>
      <c r="I7" s="309"/>
      <c r="J7" s="309" t="s">
        <v>143</v>
      </c>
      <c r="K7" s="230"/>
      <c r="L7" s="309"/>
      <c r="M7" s="309" t="s">
        <v>144</v>
      </c>
      <c r="N7" s="230"/>
      <c r="O7" s="239"/>
      <c r="P7" s="23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</row>
    <row r="8" spans="1:56" ht="45" customHeight="1" thickBot="1">
      <c r="A8" s="281" t="s">
        <v>20</v>
      </c>
      <c r="B8" s="310"/>
      <c r="C8" s="241" t="s">
        <v>94</v>
      </c>
      <c r="D8" s="241" t="s">
        <v>22</v>
      </c>
      <c r="E8" s="243" t="s">
        <v>42</v>
      </c>
      <c r="F8" s="241" t="s">
        <v>94</v>
      </c>
      <c r="G8" s="241" t="s">
        <v>22</v>
      </c>
      <c r="H8" s="243" t="s">
        <v>42</v>
      </c>
      <c r="I8" s="241" t="s">
        <v>94</v>
      </c>
      <c r="J8" s="241" t="s">
        <v>22</v>
      </c>
      <c r="K8" s="243" t="s">
        <v>42</v>
      </c>
      <c r="L8" s="241" t="s">
        <v>94</v>
      </c>
      <c r="M8" s="241" t="s">
        <v>22</v>
      </c>
      <c r="N8" s="243" t="s">
        <v>42</v>
      </c>
      <c r="O8" s="240" t="s">
        <v>61</v>
      </c>
      <c r="P8" s="243" t="s">
        <v>11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152" t="s">
        <v>60</v>
      </c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</row>
    <row r="9" spans="1:40" s="312" customFormat="1" ht="30" customHeight="1">
      <c r="A9" s="311">
        <v>1</v>
      </c>
      <c r="B9" s="254" t="s">
        <v>100</v>
      </c>
      <c r="C9" s="256">
        <v>83</v>
      </c>
      <c r="D9" s="256">
        <f>SUM(C9:C9)</f>
        <v>83</v>
      </c>
      <c r="E9" s="257">
        <f>RANK(D9,D$9:D$11)</f>
        <v>3</v>
      </c>
      <c r="F9" s="256">
        <v>85</v>
      </c>
      <c r="G9" s="256">
        <f>SUM(F9:F9)</f>
        <v>85</v>
      </c>
      <c r="H9" s="257">
        <f>RANK(G9,G$9:G$11)</f>
        <v>3</v>
      </c>
      <c r="I9" s="256">
        <v>66</v>
      </c>
      <c r="J9" s="256">
        <f>SUM(I9:I9)</f>
        <v>66</v>
      </c>
      <c r="K9" s="257">
        <f>RANK(J9,J$9:J$11)</f>
        <v>3</v>
      </c>
      <c r="L9" s="256">
        <v>70</v>
      </c>
      <c r="M9" s="256">
        <f>SUM(L9:L9)</f>
        <v>70</v>
      </c>
      <c r="N9" s="257">
        <f>RANK(M9,M$9:M$11)</f>
        <v>3</v>
      </c>
      <c r="O9" s="257">
        <f>E9+H9+K9+N9</f>
        <v>12</v>
      </c>
      <c r="P9" s="257">
        <f>RANK(O9,O$9:O$11,1)</f>
        <v>3</v>
      </c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 t="e">
        <f>D9+G9+J9+M9+#REF!</f>
        <v>#REF!</v>
      </c>
      <c r="AE9" s="244"/>
      <c r="AF9" s="244"/>
      <c r="AG9" s="244"/>
      <c r="AH9" s="244"/>
      <c r="AI9" s="244"/>
      <c r="AJ9" s="244"/>
      <c r="AK9" s="244"/>
      <c r="AL9" s="244"/>
      <c r="AM9" s="244"/>
      <c r="AN9" s="244"/>
    </row>
    <row r="10" spans="1:40" s="312" customFormat="1" ht="30" customHeight="1">
      <c r="A10" s="313">
        <v>3</v>
      </c>
      <c r="B10" s="250" t="s">
        <v>110</v>
      </c>
      <c r="C10" s="245">
        <v>100</v>
      </c>
      <c r="D10" s="245">
        <f>SUM(C10:C10)</f>
        <v>100</v>
      </c>
      <c r="E10" s="246">
        <f>RANK(D10,D$9:D$11)</f>
        <v>1</v>
      </c>
      <c r="F10" s="245">
        <v>90</v>
      </c>
      <c r="G10" s="245">
        <f>SUM(F10:F10)</f>
        <v>90</v>
      </c>
      <c r="H10" s="246">
        <f>RANK(G10,G$9:G$11)</f>
        <v>2</v>
      </c>
      <c r="I10" s="245">
        <v>89</v>
      </c>
      <c r="J10" s="245">
        <f>SUM(I10:I10)</f>
        <v>89</v>
      </c>
      <c r="K10" s="246">
        <f>RANK(J10,J$9:J$11)</f>
        <v>1</v>
      </c>
      <c r="L10" s="245">
        <v>100</v>
      </c>
      <c r="M10" s="245">
        <f>SUM(L10:L10)</f>
        <v>100</v>
      </c>
      <c r="N10" s="246">
        <f>RANK(M10,M$9:M$11)</f>
        <v>1</v>
      </c>
      <c r="O10" s="246">
        <f>E10+H10+K10+N10</f>
        <v>5</v>
      </c>
      <c r="P10" s="246">
        <f>RANK(O10,O$9:O$11,1)</f>
        <v>1</v>
      </c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 t="e">
        <f>D10+G10+J10+M10+#REF!</f>
        <v>#REF!</v>
      </c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</row>
    <row r="11" spans="1:40" s="312" customFormat="1" ht="45" customHeight="1">
      <c r="A11" s="313">
        <f>SUM(A10+1)</f>
        <v>4</v>
      </c>
      <c r="B11" s="250" t="s">
        <v>99</v>
      </c>
      <c r="C11" s="245">
        <v>100</v>
      </c>
      <c r="D11" s="245">
        <f>SUM(C11:C11)</f>
        <v>100</v>
      </c>
      <c r="E11" s="246">
        <f>RANK(D11,D$9:D$11)</f>
        <v>1</v>
      </c>
      <c r="F11" s="245">
        <v>95</v>
      </c>
      <c r="G11" s="245">
        <f>SUM(F11:F11)</f>
        <v>95</v>
      </c>
      <c r="H11" s="246">
        <f>RANK(G11,G$9:G$11)</f>
        <v>1</v>
      </c>
      <c r="I11" s="245">
        <v>84</v>
      </c>
      <c r="J11" s="245">
        <f>SUM(I11:I11)</f>
        <v>84</v>
      </c>
      <c r="K11" s="246">
        <f>RANK(J11,J$9:J$11)</f>
        <v>2</v>
      </c>
      <c r="L11" s="245">
        <v>93</v>
      </c>
      <c r="M11" s="245">
        <f>SUM(L11:L11)</f>
        <v>93</v>
      </c>
      <c r="N11" s="246">
        <f>RANK(M11,M$9:M$11)</f>
        <v>2</v>
      </c>
      <c r="O11" s="246">
        <f>E11+H11+K11+N11</f>
        <v>6</v>
      </c>
      <c r="P11" s="246">
        <f>RANK(O11,O$9:O$11,1)</f>
        <v>2</v>
      </c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 t="e">
        <f>D11+G11+J11+M11+#REF!</f>
        <v>#REF!</v>
      </c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</row>
    <row r="12" ht="30" customHeight="1">
      <c r="B12" s="233"/>
    </row>
    <row r="13" spans="2:40" ht="30" customHeight="1">
      <c r="B13" s="23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7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I13" s="8"/>
      <c r="AJ13" s="8"/>
      <c r="AK13" s="8"/>
      <c r="AL13" s="8"/>
      <c r="AM13" s="8"/>
      <c r="AN13" s="8"/>
    </row>
    <row r="14" spans="3:40" ht="30" customHeight="1"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4"/>
      <c r="AI14" s="368"/>
      <c r="AJ14" s="368"/>
      <c r="AK14" s="368"/>
      <c r="AL14" s="368"/>
      <c r="AM14" s="368"/>
      <c r="AN14" s="368"/>
    </row>
    <row r="16" ht="30" customHeight="1">
      <c r="B16" s="233"/>
    </row>
  </sheetData>
  <sheetProtection password="E86B" sheet="1" objects="1" scenarios="1" selectLockedCells="1" selectUnlockedCells="1"/>
  <mergeCells count="11">
    <mergeCell ref="Q14:AE14"/>
    <mergeCell ref="AF14:AG14"/>
    <mergeCell ref="AI14:AL14"/>
    <mergeCell ref="AM14:AN14"/>
    <mergeCell ref="A1:P1"/>
    <mergeCell ref="C7:E7"/>
    <mergeCell ref="F7:H7"/>
    <mergeCell ref="C3:I3"/>
    <mergeCell ref="N3:O3"/>
    <mergeCell ref="C4:E4"/>
    <mergeCell ref="N4:O4"/>
  </mergeCells>
  <printOptions/>
  <pageMargins left="0.25" right="0.25" top="0.75" bottom="0.75" header="0.3" footer="0.3"/>
  <pageSetup fitToHeight="20" fitToWidth="1" horizontalDpi="600" verticalDpi="600" orientation="landscape" scale="36" r:id="rId2"/>
  <headerFooter alignWithMargins="0">
    <oddFooter>&amp;L&amp;8&amp;A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00390625" style="232" customWidth="1"/>
    <col min="2" max="2" width="28.8515625" style="232" customWidth="1"/>
    <col min="3" max="30" width="11.28125" style="234" customWidth="1"/>
    <col min="31" max="31" width="10.140625" style="234" customWidth="1"/>
    <col min="32" max="32" width="10.8515625" style="235" customWidth="1"/>
    <col min="33" max="45" width="12.28125" style="1" customWidth="1"/>
    <col min="46" max="46" width="12.7109375" style="1" customWidth="1"/>
    <col min="47" max="55" width="4.7109375" style="1" customWidth="1"/>
  </cols>
  <sheetData>
    <row r="1" spans="1:51" ht="18.75">
      <c r="A1" s="215"/>
      <c r="B1" s="390" t="s">
        <v>30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214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37"/>
      <c r="AU1" s="37"/>
      <c r="AV1" s="37"/>
      <c r="AW1" s="37"/>
      <c r="AX1" s="37"/>
      <c r="AY1" s="37"/>
    </row>
    <row r="2" spans="1:51" ht="18.75" customHeight="1">
      <c r="A2" s="216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217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</row>
    <row r="3" spans="1:45" ht="15.75">
      <c r="A3" s="216"/>
      <c r="B3" s="219" t="s">
        <v>91</v>
      </c>
      <c r="C3" s="391" t="s">
        <v>97</v>
      </c>
      <c r="D3" s="391"/>
      <c r="E3" s="391"/>
      <c r="F3" s="391"/>
      <c r="G3" s="391"/>
      <c r="H3" s="391"/>
      <c r="I3" s="391"/>
      <c r="J3" s="279" t="s">
        <v>95</v>
      </c>
      <c r="K3" s="220"/>
      <c r="L3" s="220"/>
      <c r="N3" s="392">
        <v>44043</v>
      </c>
      <c r="O3" s="392"/>
      <c r="P3" s="221"/>
      <c r="Q3" s="221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5.75">
      <c r="A4" s="216"/>
      <c r="B4" s="219" t="s">
        <v>92</v>
      </c>
      <c r="C4" s="393" t="s">
        <v>98</v>
      </c>
      <c r="D4" s="393"/>
      <c r="E4" s="393"/>
      <c r="F4" s="222"/>
      <c r="G4" s="223"/>
      <c r="H4" s="223"/>
      <c r="I4" s="223"/>
      <c r="J4" s="248" t="s">
        <v>96</v>
      </c>
      <c r="K4" s="248"/>
      <c r="L4" s="248"/>
      <c r="N4" s="394">
        <v>44019</v>
      </c>
      <c r="O4" s="394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109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31.5" customHeight="1">
      <c r="A5" s="216"/>
      <c r="B5" s="224"/>
      <c r="C5" s="326" t="s">
        <v>157</v>
      </c>
      <c r="D5" s="316"/>
      <c r="E5" s="316"/>
      <c r="F5" s="316"/>
      <c r="G5" s="316"/>
      <c r="H5" s="316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28.5" customHeight="1" thickBot="1">
      <c r="A6" s="216"/>
      <c r="B6" s="225"/>
      <c r="C6" s="327" t="s">
        <v>156</v>
      </c>
      <c r="D6" s="328"/>
      <c r="E6" s="328"/>
      <c r="F6" s="328"/>
      <c r="G6" s="328"/>
      <c r="H6" s="328"/>
      <c r="I6" s="328"/>
      <c r="J6" s="328"/>
      <c r="K6" s="328"/>
      <c r="L6" s="328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7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71" ht="33" customHeight="1" thickBot="1">
      <c r="A7" s="228"/>
      <c r="B7" s="229"/>
      <c r="C7" s="398" t="s">
        <v>45</v>
      </c>
      <c r="D7" s="399"/>
      <c r="E7" s="399"/>
      <c r="F7" s="399"/>
      <c r="G7" s="399"/>
      <c r="H7" s="399"/>
      <c r="I7" s="400"/>
      <c r="J7" s="398" t="s">
        <v>44</v>
      </c>
      <c r="K7" s="399"/>
      <c r="L7" s="399"/>
      <c r="M7" s="399"/>
      <c r="N7" s="399"/>
      <c r="O7" s="399"/>
      <c r="P7" s="400"/>
      <c r="Q7" s="398" t="s">
        <v>46</v>
      </c>
      <c r="R7" s="399"/>
      <c r="S7" s="399"/>
      <c r="T7" s="399"/>
      <c r="U7" s="399"/>
      <c r="V7" s="399"/>
      <c r="W7" s="400"/>
      <c r="X7" s="398" t="s">
        <v>93</v>
      </c>
      <c r="Y7" s="399"/>
      <c r="Z7" s="399"/>
      <c r="AA7" s="399"/>
      <c r="AB7" s="399"/>
      <c r="AC7" s="399"/>
      <c r="AD7" s="400"/>
      <c r="AE7" s="239"/>
      <c r="AF7" s="23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</row>
    <row r="8" spans="1:71" ht="39" thickBot="1">
      <c r="A8" s="401" t="s">
        <v>20</v>
      </c>
      <c r="B8" s="402"/>
      <c r="C8" s="240" t="s">
        <v>40</v>
      </c>
      <c r="D8" s="241" t="s">
        <v>41</v>
      </c>
      <c r="E8" s="241" t="s">
        <v>26</v>
      </c>
      <c r="F8" s="241" t="s">
        <v>94</v>
      </c>
      <c r="G8" s="242" t="s">
        <v>76</v>
      </c>
      <c r="H8" s="241" t="s">
        <v>22</v>
      </c>
      <c r="I8" s="243" t="s">
        <v>42</v>
      </c>
      <c r="J8" s="240" t="s">
        <v>43</v>
      </c>
      <c r="K8" s="241" t="s">
        <v>41</v>
      </c>
      <c r="L8" s="241" t="s">
        <v>26</v>
      </c>
      <c r="M8" s="241" t="s">
        <v>94</v>
      </c>
      <c r="N8" s="242" t="s">
        <v>76</v>
      </c>
      <c r="O8" s="241" t="s">
        <v>22</v>
      </c>
      <c r="P8" s="243" t="s">
        <v>42</v>
      </c>
      <c r="Q8" s="240" t="s">
        <v>40</v>
      </c>
      <c r="R8" s="241" t="s">
        <v>41</v>
      </c>
      <c r="S8" s="241" t="s">
        <v>26</v>
      </c>
      <c r="T8" s="241" t="s">
        <v>94</v>
      </c>
      <c r="U8" s="242" t="s">
        <v>76</v>
      </c>
      <c r="V8" s="241" t="s">
        <v>22</v>
      </c>
      <c r="W8" s="243" t="s">
        <v>42</v>
      </c>
      <c r="X8" s="240" t="s">
        <v>40</v>
      </c>
      <c r="Y8" s="241" t="s">
        <v>41</v>
      </c>
      <c r="Z8" s="241" t="s">
        <v>26</v>
      </c>
      <c r="AA8" s="241" t="s">
        <v>94</v>
      </c>
      <c r="AB8" s="242" t="s">
        <v>76</v>
      </c>
      <c r="AC8" s="241" t="s">
        <v>22</v>
      </c>
      <c r="AD8" s="243" t="s">
        <v>42</v>
      </c>
      <c r="AE8" s="240" t="s">
        <v>61</v>
      </c>
      <c r="AF8" s="243" t="s">
        <v>11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</row>
    <row r="9" spans="1:55" s="247" customFormat="1" ht="45" customHeight="1">
      <c r="A9" s="253">
        <v>4</v>
      </c>
      <c r="B9" s="289" t="s">
        <v>103</v>
      </c>
      <c r="C9" s="290">
        <v>95</v>
      </c>
      <c r="D9" s="290">
        <v>90</v>
      </c>
      <c r="E9" s="290">
        <v>0.79</v>
      </c>
      <c r="F9" s="290"/>
      <c r="G9" s="290"/>
      <c r="H9" s="290">
        <f aca="true" t="shared" si="0" ref="H9:H16">SUM(C9:G9)</f>
        <v>185.79</v>
      </c>
      <c r="I9" s="287">
        <f aca="true" t="shared" si="1" ref="I9:I16">RANK(H9,H$9:H$21)</f>
        <v>2</v>
      </c>
      <c r="J9" s="290">
        <v>95</v>
      </c>
      <c r="K9" s="290">
        <v>95</v>
      </c>
      <c r="L9" s="290">
        <v>0.79</v>
      </c>
      <c r="M9" s="290"/>
      <c r="N9" s="290"/>
      <c r="O9" s="290">
        <f aca="true" t="shared" si="2" ref="O9:O16">SUM(J9:N9)</f>
        <v>190.79</v>
      </c>
      <c r="P9" s="287">
        <f aca="true" t="shared" si="3" ref="P9:P16">RANK(O9,O$9:O$21)</f>
        <v>1</v>
      </c>
      <c r="Q9" s="290">
        <v>100</v>
      </c>
      <c r="R9" s="290">
        <v>100</v>
      </c>
      <c r="S9" s="290">
        <v>0.79</v>
      </c>
      <c r="T9" s="290"/>
      <c r="U9" s="290"/>
      <c r="V9" s="290">
        <f aca="true" t="shared" si="4" ref="V9:V16">SUM(Q9:U9)</f>
        <v>200.79</v>
      </c>
      <c r="W9" s="287">
        <f aca="true" t="shared" si="5" ref="W9:W16">RANK(V9,V$9:V$21)</f>
        <v>1</v>
      </c>
      <c r="X9" s="290">
        <v>95</v>
      </c>
      <c r="Y9" s="290">
        <v>100</v>
      </c>
      <c r="Z9" s="290">
        <v>0.79</v>
      </c>
      <c r="AA9" s="290"/>
      <c r="AB9" s="287"/>
      <c r="AC9" s="290">
        <f aca="true" t="shared" si="6" ref="AC9:AC16">SUM(X9:AB9)</f>
        <v>195.79</v>
      </c>
      <c r="AD9" s="287">
        <f aca="true" t="shared" si="7" ref="AD9:AD16">RANK(AC9,AC$9:AC$21)</f>
        <v>1</v>
      </c>
      <c r="AE9" s="287">
        <f aca="true" t="shared" si="8" ref="AE9:AE16">I9+P9+W9+AD9</f>
        <v>5</v>
      </c>
      <c r="AF9" s="287">
        <f aca="true" t="shared" si="9" ref="AF9:AF16">RANK(AE9,AE$9:AE$21,1)</f>
        <v>1</v>
      </c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</row>
    <row r="10" spans="1:55" s="247" customFormat="1" ht="45" customHeight="1">
      <c r="A10" s="249">
        <v>1</v>
      </c>
      <c r="B10" s="291" t="s">
        <v>100</v>
      </c>
      <c r="C10" s="292">
        <v>95</v>
      </c>
      <c r="D10" s="292">
        <v>100</v>
      </c>
      <c r="E10" s="292">
        <v>0.76</v>
      </c>
      <c r="F10" s="292"/>
      <c r="G10" s="292"/>
      <c r="H10" s="292">
        <f t="shared" si="0"/>
        <v>195.76</v>
      </c>
      <c r="I10" s="288">
        <f t="shared" si="1"/>
        <v>1</v>
      </c>
      <c r="J10" s="292">
        <v>90</v>
      </c>
      <c r="K10" s="292">
        <v>95</v>
      </c>
      <c r="L10" s="292">
        <v>0.76</v>
      </c>
      <c r="M10" s="292"/>
      <c r="N10" s="292"/>
      <c r="O10" s="292">
        <f t="shared" si="2"/>
        <v>185.76</v>
      </c>
      <c r="P10" s="288">
        <f t="shared" si="3"/>
        <v>2</v>
      </c>
      <c r="Q10" s="292">
        <v>100</v>
      </c>
      <c r="R10" s="292">
        <v>100</v>
      </c>
      <c r="S10" s="292">
        <v>0.76</v>
      </c>
      <c r="T10" s="292"/>
      <c r="U10" s="292"/>
      <c r="V10" s="292">
        <f t="shared" si="4"/>
        <v>200.76</v>
      </c>
      <c r="W10" s="288">
        <f t="shared" si="5"/>
        <v>2</v>
      </c>
      <c r="X10" s="292">
        <v>90</v>
      </c>
      <c r="Y10" s="292">
        <v>95</v>
      </c>
      <c r="Z10" s="292">
        <v>0.76</v>
      </c>
      <c r="AA10" s="292"/>
      <c r="AB10" s="288"/>
      <c r="AC10" s="292">
        <f t="shared" si="6"/>
        <v>185.76</v>
      </c>
      <c r="AD10" s="288">
        <f t="shared" si="7"/>
        <v>2</v>
      </c>
      <c r="AE10" s="288">
        <f t="shared" si="8"/>
        <v>7</v>
      </c>
      <c r="AF10" s="288">
        <f t="shared" si="9"/>
        <v>2</v>
      </c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</row>
    <row r="11" spans="1:55" s="247" customFormat="1" ht="45" customHeight="1">
      <c r="A11" s="249">
        <f>SUM(A10+1)</f>
        <v>2</v>
      </c>
      <c r="B11" s="291" t="s">
        <v>99</v>
      </c>
      <c r="C11" s="292">
        <v>88</v>
      </c>
      <c r="D11" s="292">
        <v>60</v>
      </c>
      <c r="E11" s="292">
        <v>0.74</v>
      </c>
      <c r="F11" s="292"/>
      <c r="G11" s="293"/>
      <c r="H11" s="292">
        <f t="shared" si="0"/>
        <v>148.74</v>
      </c>
      <c r="I11" s="288">
        <f t="shared" si="1"/>
        <v>5</v>
      </c>
      <c r="J11" s="292">
        <v>90</v>
      </c>
      <c r="K11" s="292">
        <v>80</v>
      </c>
      <c r="L11" s="292">
        <v>0.74</v>
      </c>
      <c r="M11" s="292"/>
      <c r="N11" s="293"/>
      <c r="O11" s="292">
        <f t="shared" si="2"/>
        <v>170.74</v>
      </c>
      <c r="P11" s="288">
        <f t="shared" si="3"/>
        <v>3</v>
      </c>
      <c r="Q11" s="292">
        <v>90</v>
      </c>
      <c r="R11" s="292">
        <v>89</v>
      </c>
      <c r="S11" s="292">
        <v>0.74</v>
      </c>
      <c r="T11" s="292"/>
      <c r="U11" s="293"/>
      <c r="V11" s="292">
        <f t="shared" si="4"/>
        <v>179.74</v>
      </c>
      <c r="W11" s="288">
        <f t="shared" si="5"/>
        <v>3</v>
      </c>
      <c r="X11" s="292">
        <v>90</v>
      </c>
      <c r="Y11" s="292">
        <v>80</v>
      </c>
      <c r="Z11" s="292">
        <v>0.74</v>
      </c>
      <c r="AA11" s="292"/>
      <c r="AB11" s="293"/>
      <c r="AC11" s="292">
        <f t="shared" si="6"/>
        <v>170.74</v>
      </c>
      <c r="AD11" s="288">
        <f t="shared" si="7"/>
        <v>3</v>
      </c>
      <c r="AE11" s="288">
        <f t="shared" si="8"/>
        <v>14</v>
      </c>
      <c r="AF11" s="288">
        <f t="shared" si="9"/>
        <v>3</v>
      </c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</row>
    <row r="12" spans="1:55" s="247" customFormat="1" ht="45" customHeight="1">
      <c r="A12" s="249">
        <v>9</v>
      </c>
      <c r="B12" s="250" t="s">
        <v>101</v>
      </c>
      <c r="C12" s="245">
        <v>95</v>
      </c>
      <c r="D12" s="245">
        <v>90</v>
      </c>
      <c r="E12" s="245">
        <v>0.76</v>
      </c>
      <c r="F12" s="245"/>
      <c r="G12" s="246"/>
      <c r="H12" s="245">
        <f t="shared" si="0"/>
        <v>185.76</v>
      </c>
      <c r="I12" s="246">
        <f t="shared" si="1"/>
        <v>3</v>
      </c>
      <c r="J12" s="245">
        <v>75</v>
      </c>
      <c r="K12" s="245">
        <v>75</v>
      </c>
      <c r="L12" s="245">
        <v>0.76</v>
      </c>
      <c r="M12" s="245"/>
      <c r="N12" s="246"/>
      <c r="O12" s="245">
        <f t="shared" si="2"/>
        <v>150.76</v>
      </c>
      <c r="P12" s="246">
        <f t="shared" si="3"/>
        <v>4</v>
      </c>
      <c r="Q12" s="245">
        <v>55</v>
      </c>
      <c r="R12" s="245">
        <v>63</v>
      </c>
      <c r="S12" s="245">
        <v>0.76</v>
      </c>
      <c r="T12" s="245"/>
      <c r="U12" s="246"/>
      <c r="V12" s="245">
        <f t="shared" si="4"/>
        <v>118.76</v>
      </c>
      <c r="W12" s="246">
        <f t="shared" si="5"/>
        <v>5</v>
      </c>
      <c r="X12" s="245">
        <v>70</v>
      </c>
      <c r="Y12" s="245">
        <v>75</v>
      </c>
      <c r="Z12" s="245">
        <v>0.76</v>
      </c>
      <c r="AA12" s="245"/>
      <c r="AB12" s="246"/>
      <c r="AC12" s="245">
        <f t="shared" si="6"/>
        <v>145.76</v>
      </c>
      <c r="AD12" s="246">
        <f t="shared" si="7"/>
        <v>5</v>
      </c>
      <c r="AE12" s="246">
        <f t="shared" si="8"/>
        <v>17</v>
      </c>
      <c r="AF12" s="246">
        <f t="shared" si="9"/>
        <v>4</v>
      </c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</row>
    <row r="13" spans="1:55" s="247" customFormat="1" ht="45" customHeight="1">
      <c r="A13" s="249">
        <f>SUM(A12+1)</f>
        <v>10</v>
      </c>
      <c r="B13" s="250" t="s">
        <v>108</v>
      </c>
      <c r="C13" s="245">
        <v>70</v>
      </c>
      <c r="D13" s="245">
        <v>80</v>
      </c>
      <c r="E13" s="245">
        <v>0.89</v>
      </c>
      <c r="F13" s="245"/>
      <c r="G13" s="252"/>
      <c r="H13" s="245">
        <f t="shared" si="0"/>
        <v>150.89</v>
      </c>
      <c r="I13" s="246">
        <f t="shared" si="1"/>
        <v>4</v>
      </c>
      <c r="J13" s="245">
        <v>70</v>
      </c>
      <c r="K13" s="245">
        <v>70</v>
      </c>
      <c r="L13" s="245">
        <v>0.89</v>
      </c>
      <c r="M13" s="245"/>
      <c r="N13" s="252"/>
      <c r="O13" s="245">
        <f t="shared" si="2"/>
        <v>140.89</v>
      </c>
      <c r="P13" s="246">
        <f t="shared" si="3"/>
        <v>5</v>
      </c>
      <c r="Q13" s="245">
        <v>60</v>
      </c>
      <c r="R13" s="245">
        <v>67</v>
      </c>
      <c r="S13" s="245">
        <v>0.89</v>
      </c>
      <c r="T13" s="245"/>
      <c r="U13" s="252"/>
      <c r="V13" s="245">
        <f t="shared" si="4"/>
        <v>127.89</v>
      </c>
      <c r="W13" s="246">
        <f t="shared" si="5"/>
        <v>4</v>
      </c>
      <c r="X13" s="245">
        <v>70</v>
      </c>
      <c r="Y13" s="245">
        <v>80</v>
      </c>
      <c r="Z13" s="245">
        <v>0.89</v>
      </c>
      <c r="AA13" s="245"/>
      <c r="AB13" s="252"/>
      <c r="AC13" s="245">
        <f t="shared" si="6"/>
        <v>150.89</v>
      </c>
      <c r="AD13" s="246">
        <f t="shared" si="7"/>
        <v>4</v>
      </c>
      <c r="AE13" s="246">
        <f t="shared" si="8"/>
        <v>17</v>
      </c>
      <c r="AF13" s="246">
        <f t="shared" si="9"/>
        <v>4</v>
      </c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</row>
    <row r="14" spans="1:55" s="247" customFormat="1" ht="45" customHeight="1">
      <c r="A14" s="249">
        <f>SUM(A13+1)</f>
        <v>11</v>
      </c>
      <c r="B14" s="259" t="s">
        <v>111</v>
      </c>
      <c r="C14" s="245">
        <v>55</v>
      </c>
      <c r="D14" s="245">
        <v>50</v>
      </c>
      <c r="E14" s="245">
        <v>0.79</v>
      </c>
      <c r="F14" s="245"/>
      <c r="G14" s="252"/>
      <c r="H14" s="245">
        <f t="shared" si="0"/>
        <v>105.79</v>
      </c>
      <c r="I14" s="246">
        <f t="shared" si="1"/>
        <v>6</v>
      </c>
      <c r="J14" s="245">
        <v>40</v>
      </c>
      <c r="K14" s="245">
        <v>40</v>
      </c>
      <c r="L14" s="245">
        <v>0.79</v>
      </c>
      <c r="M14" s="245"/>
      <c r="N14" s="252"/>
      <c r="O14" s="245">
        <f t="shared" si="2"/>
        <v>80.79</v>
      </c>
      <c r="P14" s="246">
        <f t="shared" si="3"/>
        <v>6</v>
      </c>
      <c r="Q14" s="245">
        <v>45</v>
      </c>
      <c r="R14" s="245">
        <v>50</v>
      </c>
      <c r="S14" s="245">
        <v>0.79</v>
      </c>
      <c r="T14" s="245"/>
      <c r="U14" s="252"/>
      <c r="V14" s="245">
        <f t="shared" si="4"/>
        <v>95.79</v>
      </c>
      <c r="W14" s="246">
        <f t="shared" si="5"/>
        <v>6</v>
      </c>
      <c r="X14" s="245">
        <v>50</v>
      </c>
      <c r="Y14" s="245">
        <v>50</v>
      </c>
      <c r="Z14" s="245">
        <v>0.79</v>
      </c>
      <c r="AA14" s="245"/>
      <c r="AB14" s="252"/>
      <c r="AC14" s="245">
        <f t="shared" si="6"/>
        <v>100.79</v>
      </c>
      <c r="AD14" s="246">
        <f t="shared" si="7"/>
        <v>6</v>
      </c>
      <c r="AE14" s="246">
        <f t="shared" si="8"/>
        <v>24</v>
      </c>
      <c r="AF14" s="246">
        <f t="shared" si="9"/>
        <v>6</v>
      </c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</row>
    <row r="15" spans="1:55" s="247" customFormat="1" ht="45" customHeight="1">
      <c r="A15" s="249">
        <v>5</v>
      </c>
      <c r="B15" s="250" t="s">
        <v>104</v>
      </c>
      <c r="C15" s="251">
        <v>15</v>
      </c>
      <c r="D15" s="245">
        <v>5</v>
      </c>
      <c r="E15" s="245">
        <v>0.76</v>
      </c>
      <c r="F15" s="245"/>
      <c r="G15" s="245"/>
      <c r="H15" s="245">
        <f t="shared" si="0"/>
        <v>20.76</v>
      </c>
      <c r="I15" s="246">
        <f t="shared" si="1"/>
        <v>7</v>
      </c>
      <c r="J15" s="251">
        <v>15</v>
      </c>
      <c r="K15" s="245">
        <v>15</v>
      </c>
      <c r="L15" s="245">
        <v>0.76</v>
      </c>
      <c r="M15" s="245"/>
      <c r="N15" s="245"/>
      <c r="O15" s="245">
        <f t="shared" si="2"/>
        <v>30.76</v>
      </c>
      <c r="P15" s="246">
        <f t="shared" si="3"/>
        <v>7</v>
      </c>
      <c r="Q15" s="251">
        <v>0</v>
      </c>
      <c r="R15" s="245">
        <v>25</v>
      </c>
      <c r="S15" s="245">
        <v>0.76</v>
      </c>
      <c r="T15" s="245"/>
      <c r="U15" s="245"/>
      <c r="V15" s="245">
        <f t="shared" si="4"/>
        <v>25.76</v>
      </c>
      <c r="W15" s="246">
        <f t="shared" si="5"/>
        <v>7</v>
      </c>
      <c r="X15" s="251">
        <v>10</v>
      </c>
      <c r="Y15" s="245">
        <v>10</v>
      </c>
      <c r="Z15" s="245">
        <v>0.76</v>
      </c>
      <c r="AA15" s="245"/>
      <c r="AB15" s="246"/>
      <c r="AC15" s="245">
        <f t="shared" si="6"/>
        <v>20.76</v>
      </c>
      <c r="AD15" s="246">
        <f t="shared" si="7"/>
        <v>7</v>
      </c>
      <c r="AE15" s="246">
        <f t="shared" si="8"/>
        <v>28</v>
      </c>
      <c r="AF15" s="246">
        <f t="shared" si="9"/>
        <v>7</v>
      </c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</row>
    <row r="16" spans="1:55" s="247" customFormat="1" ht="45" customHeight="1">
      <c r="A16" s="249">
        <v>2</v>
      </c>
      <c r="B16" s="250" t="s">
        <v>102</v>
      </c>
      <c r="C16" s="251">
        <v>0</v>
      </c>
      <c r="D16" s="245">
        <v>0</v>
      </c>
      <c r="E16" s="245">
        <v>0.83</v>
      </c>
      <c r="F16" s="245"/>
      <c r="G16" s="245"/>
      <c r="H16" s="245">
        <f t="shared" si="0"/>
        <v>0.83</v>
      </c>
      <c r="I16" s="246">
        <f t="shared" si="1"/>
        <v>8</v>
      </c>
      <c r="J16" s="251">
        <v>0</v>
      </c>
      <c r="K16" s="245">
        <v>0</v>
      </c>
      <c r="L16" s="245">
        <v>0.83</v>
      </c>
      <c r="M16" s="245"/>
      <c r="N16" s="245"/>
      <c r="O16" s="245">
        <f t="shared" si="2"/>
        <v>0.83</v>
      </c>
      <c r="P16" s="246">
        <f t="shared" si="3"/>
        <v>8</v>
      </c>
      <c r="Q16" s="251">
        <v>0</v>
      </c>
      <c r="R16" s="245">
        <v>0</v>
      </c>
      <c r="S16" s="245">
        <v>0.83</v>
      </c>
      <c r="T16" s="245"/>
      <c r="U16" s="245"/>
      <c r="V16" s="245">
        <f t="shared" si="4"/>
        <v>0.83</v>
      </c>
      <c r="W16" s="246">
        <f t="shared" si="5"/>
        <v>8</v>
      </c>
      <c r="X16" s="251">
        <v>0</v>
      </c>
      <c r="Y16" s="245">
        <v>0</v>
      </c>
      <c r="Z16" s="245">
        <v>0.83</v>
      </c>
      <c r="AA16" s="245"/>
      <c r="AB16" s="246"/>
      <c r="AC16" s="245">
        <f t="shared" si="6"/>
        <v>0.83</v>
      </c>
      <c r="AD16" s="246">
        <f t="shared" si="7"/>
        <v>8</v>
      </c>
      <c r="AE16" s="246">
        <f t="shared" si="8"/>
        <v>32</v>
      </c>
      <c r="AF16" s="246">
        <f t="shared" si="9"/>
        <v>8</v>
      </c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</row>
    <row r="17" spans="1:55" s="247" customFormat="1" ht="45" customHeight="1">
      <c r="A17" s="249">
        <v>6</v>
      </c>
      <c r="B17" s="250" t="s">
        <v>109</v>
      </c>
      <c r="C17" s="251" t="s">
        <v>149</v>
      </c>
      <c r="D17" s="251" t="s">
        <v>149</v>
      </c>
      <c r="E17" s="251" t="s">
        <v>149</v>
      </c>
      <c r="F17" s="251" t="s">
        <v>149</v>
      </c>
      <c r="G17" s="251" t="s">
        <v>149</v>
      </c>
      <c r="H17" s="251" t="s">
        <v>149</v>
      </c>
      <c r="I17" s="251" t="s">
        <v>149</v>
      </c>
      <c r="J17" s="251" t="s">
        <v>149</v>
      </c>
      <c r="K17" s="251" t="s">
        <v>149</v>
      </c>
      <c r="L17" s="251" t="s">
        <v>149</v>
      </c>
      <c r="M17" s="251" t="s">
        <v>149</v>
      </c>
      <c r="N17" s="251" t="s">
        <v>149</v>
      </c>
      <c r="O17" s="251" t="s">
        <v>149</v>
      </c>
      <c r="P17" s="251" t="s">
        <v>149</v>
      </c>
      <c r="Q17" s="251" t="s">
        <v>149</v>
      </c>
      <c r="R17" s="251" t="s">
        <v>149</v>
      </c>
      <c r="S17" s="251" t="s">
        <v>149</v>
      </c>
      <c r="T17" s="251" t="s">
        <v>149</v>
      </c>
      <c r="U17" s="251" t="s">
        <v>149</v>
      </c>
      <c r="V17" s="251" t="s">
        <v>149</v>
      </c>
      <c r="W17" s="251" t="s">
        <v>149</v>
      </c>
      <c r="X17" s="251" t="s">
        <v>149</v>
      </c>
      <c r="Y17" s="251" t="s">
        <v>149</v>
      </c>
      <c r="Z17" s="251" t="s">
        <v>149</v>
      </c>
      <c r="AA17" s="251" t="s">
        <v>149</v>
      </c>
      <c r="AB17" s="251" t="s">
        <v>149</v>
      </c>
      <c r="AC17" s="251" t="s">
        <v>149</v>
      </c>
      <c r="AD17" s="251" t="s">
        <v>149</v>
      </c>
      <c r="AE17" s="251" t="s">
        <v>149</v>
      </c>
      <c r="AF17" s="251" t="s">
        <v>149</v>
      </c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</row>
    <row r="18" spans="1:55" s="247" customFormat="1" ht="45" customHeight="1">
      <c r="A18" s="249">
        <v>3</v>
      </c>
      <c r="B18" s="250" t="s">
        <v>110</v>
      </c>
      <c r="C18" s="251" t="s">
        <v>149</v>
      </c>
      <c r="D18" s="251" t="s">
        <v>149</v>
      </c>
      <c r="E18" s="251" t="s">
        <v>149</v>
      </c>
      <c r="F18" s="251" t="s">
        <v>149</v>
      </c>
      <c r="G18" s="251" t="s">
        <v>149</v>
      </c>
      <c r="H18" s="251" t="s">
        <v>149</v>
      </c>
      <c r="I18" s="251" t="s">
        <v>149</v>
      </c>
      <c r="J18" s="251" t="s">
        <v>149</v>
      </c>
      <c r="K18" s="251" t="s">
        <v>149</v>
      </c>
      <c r="L18" s="251" t="s">
        <v>149</v>
      </c>
      <c r="M18" s="251" t="s">
        <v>149</v>
      </c>
      <c r="N18" s="251" t="s">
        <v>149</v>
      </c>
      <c r="O18" s="251" t="s">
        <v>149</v>
      </c>
      <c r="P18" s="251" t="s">
        <v>149</v>
      </c>
      <c r="Q18" s="251" t="s">
        <v>149</v>
      </c>
      <c r="R18" s="251" t="s">
        <v>149</v>
      </c>
      <c r="S18" s="251" t="s">
        <v>149</v>
      </c>
      <c r="T18" s="251" t="s">
        <v>149</v>
      </c>
      <c r="U18" s="251" t="s">
        <v>149</v>
      </c>
      <c r="V18" s="251" t="s">
        <v>149</v>
      </c>
      <c r="W18" s="251" t="s">
        <v>149</v>
      </c>
      <c r="X18" s="251" t="s">
        <v>149</v>
      </c>
      <c r="Y18" s="251" t="s">
        <v>149</v>
      </c>
      <c r="Z18" s="251" t="s">
        <v>149</v>
      </c>
      <c r="AA18" s="251" t="s">
        <v>149</v>
      </c>
      <c r="AB18" s="251" t="s">
        <v>149</v>
      </c>
      <c r="AC18" s="251" t="s">
        <v>149</v>
      </c>
      <c r="AD18" s="251" t="s">
        <v>149</v>
      </c>
      <c r="AE18" s="251" t="s">
        <v>149</v>
      </c>
      <c r="AF18" s="251" t="s">
        <v>149</v>
      </c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</row>
    <row r="19" spans="1:55" s="5" customFormat="1" ht="45" customHeight="1">
      <c r="A19" s="249">
        <v>7</v>
      </c>
      <c r="B19" s="250" t="s">
        <v>105</v>
      </c>
      <c r="C19" s="251" t="s">
        <v>149</v>
      </c>
      <c r="D19" s="251" t="s">
        <v>149</v>
      </c>
      <c r="E19" s="251" t="s">
        <v>149</v>
      </c>
      <c r="F19" s="251" t="s">
        <v>149</v>
      </c>
      <c r="G19" s="251" t="s">
        <v>149</v>
      </c>
      <c r="H19" s="251" t="s">
        <v>149</v>
      </c>
      <c r="I19" s="251" t="s">
        <v>149</v>
      </c>
      <c r="J19" s="251" t="s">
        <v>149</v>
      </c>
      <c r="K19" s="251" t="s">
        <v>149</v>
      </c>
      <c r="L19" s="251" t="s">
        <v>149</v>
      </c>
      <c r="M19" s="251" t="s">
        <v>149</v>
      </c>
      <c r="N19" s="251" t="s">
        <v>149</v>
      </c>
      <c r="O19" s="251" t="s">
        <v>149</v>
      </c>
      <c r="P19" s="251" t="s">
        <v>149</v>
      </c>
      <c r="Q19" s="251" t="s">
        <v>149</v>
      </c>
      <c r="R19" s="251" t="s">
        <v>149</v>
      </c>
      <c r="S19" s="251" t="s">
        <v>149</v>
      </c>
      <c r="T19" s="251" t="s">
        <v>149</v>
      </c>
      <c r="U19" s="251" t="s">
        <v>149</v>
      </c>
      <c r="V19" s="251" t="s">
        <v>149</v>
      </c>
      <c r="W19" s="251" t="s">
        <v>149</v>
      </c>
      <c r="X19" s="251" t="s">
        <v>149</v>
      </c>
      <c r="Y19" s="251" t="s">
        <v>149</v>
      </c>
      <c r="Z19" s="251" t="s">
        <v>149</v>
      </c>
      <c r="AA19" s="251" t="s">
        <v>149</v>
      </c>
      <c r="AB19" s="251" t="s">
        <v>149</v>
      </c>
      <c r="AC19" s="251" t="s">
        <v>149</v>
      </c>
      <c r="AD19" s="251" t="s">
        <v>149</v>
      </c>
      <c r="AE19" s="251" t="s">
        <v>149</v>
      </c>
      <c r="AF19" s="251" t="s">
        <v>149</v>
      </c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ht="45" customHeight="1">
      <c r="A20" s="249">
        <v>8</v>
      </c>
      <c r="B20" s="258" t="s">
        <v>106</v>
      </c>
      <c r="C20" s="251" t="s">
        <v>149</v>
      </c>
      <c r="D20" s="251" t="s">
        <v>149</v>
      </c>
      <c r="E20" s="251" t="s">
        <v>149</v>
      </c>
      <c r="F20" s="251" t="s">
        <v>149</v>
      </c>
      <c r="G20" s="251" t="s">
        <v>149</v>
      </c>
      <c r="H20" s="251" t="s">
        <v>149</v>
      </c>
      <c r="I20" s="251" t="s">
        <v>149</v>
      </c>
      <c r="J20" s="251" t="s">
        <v>149</v>
      </c>
      <c r="K20" s="251" t="s">
        <v>149</v>
      </c>
      <c r="L20" s="251" t="s">
        <v>149</v>
      </c>
      <c r="M20" s="251" t="s">
        <v>149</v>
      </c>
      <c r="N20" s="251" t="s">
        <v>149</v>
      </c>
      <c r="O20" s="251" t="s">
        <v>149</v>
      </c>
      <c r="P20" s="251" t="s">
        <v>149</v>
      </c>
      <c r="Q20" s="251" t="s">
        <v>149</v>
      </c>
      <c r="R20" s="251" t="s">
        <v>149</v>
      </c>
      <c r="S20" s="251" t="s">
        <v>149</v>
      </c>
      <c r="T20" s="251" t="s">
        <v>149</v>
      </c>
      <c r="U20" s="251" t="s">
        <v>149</v>
      </c>
      <c r="V20" s="251" t="s">
        <v>149</v>
      </c>
      <c r="W20" s="251" t="s">
        <v>149</v>
      </c>
      <c r="X20" s="251" t="s">
        <v>149</v>
      </c>
      <c r="Y20" s="251" t="s">
        <v>149</v>
      </c>
      <c r="Z20" s="251" t="s">
        <v>149</v>
      </c>
      <c r="AA20" s="251" t="s">
        <v>149</v>
      </c>
      <c r="AB20" s="251" t="s">
        <v>149</v>
      </c>
      <c r="AC20" s="251" t="s">
        <v>149</v>
      </c>
      <c r="AD20" s="251" t="s">
        <v>149</v>
      </c>
      <c r="AE20" s="251" t="s">
        <v>149</v>
      </c>
      <c r="AF20" s="251" t="s">
        <v>149</v>
      </c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s="5" customFormat="1" ht="45" customHeight="1">
      <c r="A21" s="249">
        <v>10</v>
      </c>
      <c r="B21" s="250" t="s">
        <v>107</v>
      </c>
      <c r="C21" s="251" t="s">
        <v>149</v>
      </c>
      <c r="D21" s="251" t="s">
        <v>149</v>
      </c>
      <c r="E21" s="251" t="s">
        <v>149</v>
      </c>
      <c r="F21" s="251" t="s">
        <v>149</v>
      </c>
      <c r="G21" s="251" t="s">
        <v>149</v>
      </c>
      <c r="H21" s="251" t="s">
        <v>149</v>
      </c>
      <c r="I21" s="251" t="s">
        <v>149</v>
      </c>
      <c r="J21" s="251" t="s">
        <v>149</v>
      </c>
      <c r="K21" s="251" t="s">
        <v>149</v>
      </c>
      <c r="L21" s="251" t="s">
        <v>149</v>
      </c>
      <c r="M21" s="251" t="s">
        <v>149</v>
      </c>
      <c r="N21" s="251" t="s">
        <v>149</v>
      </c>
      <c r="O21" s="251" t="s">
        <v>149</v>
      </c>
      <c r="P21" s="251" t="s">
        <v>149</v>
      </c>
      <c r="Q21" s="251" t="s">
        <v>149</v>
      </c>
      <c r="R21" s="251" t="s">
        <v>149</v>
      </c>
      <c r="S21" s="251" t="s">
        <v>149</v>
      </c>
      <c r="T21" s="251" t="s">
        <v>149</v>
      </c>
      <c r="U21" s="251" t="s">
        <v>149</v>
      </c>
      <c r="V21" s="251" t="s">
        <v>149</v>
      </c>
      <c r="W21" s="251" t="s">
        <v>149</v>
      </c>
      <c r="X21" s="251" t="s">
        <v>149</v>
      </c>
      <c r="Y21" s="251" t="s">
        <v>149</v>
      </c>
      <c r="Z21" s="251" t="s">
        <v>149</v>
      </c>
      <c r="AA21" s="251" t="s">
        <v>149</v>
      </c>
      <c r="AB21" s="251" t="s">
        <v>149</v>
      </c>
      <c r="AC21" s="251" t="s">
        <v>149</v>
      </c>
      <c r="AD21" s="251" t="s">
        <v>149</v>
      </c>
      <c r="AE21" s="251" t="s">
        <v>149</v>
      </c>
      <c r="AF21" s="251" t="s">
        <v>149</v>
      </c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376"/>
      <c r="AV21" s="376"/>
      <c r="AW21" s="376"/>
      <c r="AX21" s="376"/>
      <c r="AY21" s="376"/>
      <c r="AZ21" s="376"/>
      <c r="BA21" s="376"/>
      <c r="BB21" s="376"/>
      <c r="BC21" s="376"/>
    </row>
    <row r="22" spans="1:55" s="5" customFormat="1" ht="15" customHeight="1">
      <c r="A22" s="216"/>
      <c r="B22" s="28"/>
      <c r="C22" s="10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367"/>
      <c r="AV22" s="367"/>
      <c r="AW22" s="367"/>
      <c r="AX22" s="367"/>
      <c r="AY22" s="367"/>
      <c r="AZ22" s="367"/>
      <c r="BA22" s="367"/>
      <c r="BB22" s="367"/>
      <c r="BC22" s="367"/>
    </row>
    <row r="23" ht="15" customHeight="1">
      <c r="B23" s="233"/>
    </row>
    <row r="24" spans="2:4" ht="15" customHeight="1">
      <c r="B24" s="233"/>
      <c r="D24" s="234" t="s">
        <v>0</v>
      </c>
    </row>
    <row r="25" spans="2:55" ht="15" customHeight="1">
      <c r="B25" s="23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7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X25" s="8"/>
      <c r="AY25" s="8"/>
      <c r="AZ25" s="8"/>
      <c r="BA25" s="8"/>
      <c r="BB25" s="8"/>
      <c r="BC25" s="8"/>
    </row>
    <row r="26" spans="3:55" ht="15" customHeight="1"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4"/>
      <c r="AX26" s="368"/>
      <c r="AY26" s="368"/>
      <c r="AZ26" s="368"/>
      <c r="BA26" s="368"/>
      <c r="BB26" s="368"/>
      <c r="BC26" s="368"/>
    </row>
    <row r="27" ht="15" customHeight="1"/>
    <row r="28" ht="15" customHeight="1">
      <c r="B28" s="233"/>
    </row>
  </sheetData>
  <sheetProtection password="E86B" sheet="1" objects="1" scenarios="1" selectLockedCells="1" selectUnlockedCells="1"/>
  <mergeCells count="20">
    <mergeCell ref="AG26:AT26"/>
    <mergeCell ref="AU26:AV26"/>
    <mergeCell ref="AX26:BA26"/>
    <mergeCell ref="BB26:BC26"/>
    <mergeCell ref="Q7:W7"/>
    <mergeCell ref="X7:AD7"/>
    <mergeCell ref="BA21:BC21"/>
    <mergeCell ref="AU22:AW22"/>
    <mergeCell ref="AX22:AZ22"/>
    <mergeCell ref="BA22:BC22"/>
    <mergeCell ref="A8:B8"/>
    <mergeCell ref="AU21:AW21"/>
    <mergeCell ref="AX21:AZ21"/>
    <mergeCell ref="B1:AF1"/>
    <mergeCell ref="C3:I3"/>
    <mergeCell ref="N3:O3"/>
    <mergeCell ref="C4:E4"/>
    <mergeCell ref="N4:O4"/>
    <mergeCell ref="C7:I7"/>
    <mergeCell ref="J7:P7"/>
  </mergeCells>
  <printOptions/>
  <pageMargins left="0.25" right="0.25" top="0.75" bottom="0.75" header="0.3" footer="0.3"/>
  <pageSetup fitToHeight="20" fitToWidth="1" horizontalDpi="600" verticalDpi="600" orientation="landscape" scale="25" r:id="rId2"/>
  <headerFooter alignWithMargins="0">
    <oddFooter>&amp;L&amp;8&amp;A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3"/>
  <sheetViews>
    <sheetView zoomScalePageLayoutView="0" workbookViewId="0" topLeftCell="A1">
      <pane xSplit="2" ySplit="9" topLeftCell="C10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2.75"/>
  <cols>
    <col min="1" max="1" width="4.00390625" style="232" customWidth="1"/>
    <col min="2" max="2" width="28.8515625" style="232" customWidth="1"/>
    <col min="3" max="14" width="11.28125" style="234" customWidth="1"/>
    <col min="15" max="15" width="10.140625" style="234" customWidth="1"/>
    <col min="16" max="16" width="10.8515625" style="235" customWidth="1"/>
    <col min="17" max="29" width="12.28125" style="1" customWidth="1"/>
    <col min="30" max="30" width="8.140625" style="1" customWidth="1"/>
    <col min="31" max="31" width="12.7109375" style="1" customWidth="1"/>
    <col min="32" max="40" width="4.7109375" style="1" customWidth="1"/>
  </cols>
  <sheetData>
    <row r="1" spans="1:36" ht="18.75" customHeight="1">
      <c r="A1" s="215"/>
      <c r="B1" s="390" t="s">
        <v>30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37"/>
      <c r="AE1" s="37"/>
      <c r="AF1" s="37"/>
      <c r="AG1" s="37"/>
      <c r="AH1" s="37"/>
      <c r="AI1" s="37"/>
      <c r="AJ1" s="37"/>
    </row>
    <row r="2" spans="1:36" ht="18.75" customHeight="1">
      <c r="A2" s="216"/>
      <c r="B2" s="216"/>
      <c r="C2" s="34"/>
      <c r="D2" s="34"/>
      <c r="E2" s="34"/>
      <c r="F2" s="34"/>
      <c r="G2" s="34"/>
      <c r="H2" s="34"/>
      <c r="I2" s="34"/>
      <c r="J2" s="218"/>
      <c r="K2" s="218"/>
      <c r="L2" s="218"/>
      <c r="M2" s="218"/>
      <c r="N2" s="218"/>
      <c r="O2" s="218"/>
      <c r="P2" s="218"/>
      <c r="Q2" s="21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29" ht="15.75">
      <c r="A3" s="216"/>
      <c r="B3" s="216"/>
      <c r="C3" s="219" t="s">
        <v>91</v>
      </c>
      <c r="D3" s="391" t="s">
        <v>97</v>
      </c>
      <c r="E3" s="391"/>
      <c r="F3" s="391"/>
      <c r="G3" s="391"/>
      <c r="H3" s="391"/>
      <c r="I3" s="391"/>
      <c r="J3" s="391"/>
      <c r="K3" s="279" t="s">
        <v>95</v>
      </c>
      <c r="L3" s="220"/>
      <c r="M3" s="220"/>
      <c r="O3" s="392">
        <v>44043</v>
      </c>
      <c r="P3" s="392"/>
      <c r="Q3" s="21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5.75">
      <c r="A4" s="216"/>
      <c r="B4" s="216"/>
      <c r="C4" s="219" t="s">
        <v>92</v>
      </c>
      <c r="D4" s="393" t="s">
        <v>98</v>
      </c>
      <c r="E4" s="393"/>
      <c r="F4" s="393"/>
      <c r="G4" s="222"/>
      <c r="H4" s="223"/>
      <c r="I4" s="223"/>
      <c r="J4" s="223"/>
      <c r="K4" s="248" t="s">
        <v>96</v>
      </c>
      <c r="L4" s="248"/>
      <c r="M4" s="248"/>
      <c r="O4" s="394">
        <v>44019</v>
      </c>
      <c r="P4" s="394"/>
      <c r="Q4" s="10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31" ht="31.5" customHeight="1">
      <c r="A5" s="216"/>
      <c r="B5" s="216"/>
      <c r="C5" s="336" t="s">
        <v>158</v>
      </c>
      <c r="D5" s="337"/>
      <c r="E5" s="337"/>
      <c r="F5" s="337"/>
      <c r="G5" s="337"/>
      <c r="H5" s="337"/>
      <c r="I5" s="338"/>
      <c r="J5" s="338"/>
      <c r="K5" s="338"/>
      <c r="L5" s="338"/>
      <c r="M5" s="338"/>
      <c r="N5" s="338"/>
      <c r="O5" s="338"/>
      <c r="P5" s="338"/>
      <c r="Q5" s="224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2"/>
      <c r="AE5" s="352"/>
    </row>
    <row r="6" spans="1:31" ht="28.5" customHeight="1" thickBot="1">
      <c r="A6" s="216"/>
      <c r="B6" s="216"/>
      <c r="C6" s="335" t="s">
        <v>147</v>
      </c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227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2"/>
      <c r="AE6" s="352"/>
    </row>
    <row r="7" spans="1:56" ht="33" customHeight="1">
      <c r="A7" s="228"/>
      <c r="B7" s="358"/>
      <c r="C7" s="346"/>
      <c r="D7" s="339"/>
      <c r="E7" s="340"/>
      <c r="F7" s="346"/>
      <c r="G7" s="339"/>
      <c r="H7" s="340"/>
      <c r="I7" s="346"/>
      <c r="J7" s="339"/>
      <c r="K7" s="340"/>
      <c r="L7" s="346"/>
      <c r="M7" s="339"/>
      <c r="N7" s="340"/>
      <c r="O7" s="346"/>
      <c r="P7" s="3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</row>
    <row r="8" spans="1:56" ht="45" customHeight="1" thickBot="1">
      <c r="A8" s="281"/>
      <c r="B8" s="359"/>
      <c r="C8" s="360" t="s">
        <v>94</v>
      </c>
      <c r="D8" s="361" t="s">
        <v>22</v>
      </c>
      <c r="E8" s="362" t="s">
        <v>42</v>
      </c>
      <c r="F8" s="360" t="s">
        <v>94</v>
      </c>
      <c r="G8" s="361" t="s">
        <v>22</v>
      </c>
      <c r="H8" s="362" t="s">
        <v>42</v>
      </c>
      <c r="I8" s="360" t="s">
        <v>94</v>
      </c>
      <c r="J8" s="361" t="s">
        <v>22</v>
      </c>
      <c r="K8" s="362" t="s">
        <v>42</v>
      </c>
      <c r="L8" s="360" t="s">
        <v>94</v>
      </c>
      <c r="M8" s="361" t="s">
        <v>22</v>
      </c>
      <c r="N8" s="362" t="s">
        <v>42</v>
      </c>
      <c r="O8" s="360" t="s">
        <v>61</v>
      </c>
      <c r="P8" s="362" t="s">
        <v>11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</row>
    <row r="9" spans="1:56" ht="45.75" customHeight="1" thickBot="1">
      <c r="A9" s="314">
        <v>1</v>
      </c>
      <c r="B9" s="355" t="s">
        <v>100</v>
      </c>
      <c r="C9" s="356">
        <v>83</v>
      </c>
      <c r="D9" s="256">
        <f>SUM(C9:C9)</f>
        <v>83</v>
      </c>
      <c r="E9" s="341">
        <f>RANK(D9,D$9:D$11)</f>
        <v>2</v>
      </c>
      <c r="F9" s="356">
        <v>85</v>
      </c>
      <c r="G9" s="256">
        <f>SUM(F9:F9)</f>
        <v>85</v>
      </c>
      <c r="H9" s="341">
        <f>RANK(G9,G$9:G$11)</f>
        <v>2</v>
      </c>
      <c r="I9" s="356">
        <v>66</v>
      </c>
      <c r="J9" s="256">
        <f>SUM(I9:I9)</f>
        <v>66</v>
      </c>
      <c r="K9" s="341">
        <f>RANK(J9,J$9:J$11)</f>
        <v>3</v>
      </c>
      <c r="L9" s="356">
        <v>70</v>
      </c>
      <c r="M9" s="256">
        <f>SUM(L9:L9)</f>
        <v>70</v>
      </c>
      <c r="N9" s="341">
        <f>RANK(M9,M$9:M$11)</f>
        <v>2</v>
      </c>
      <c r="O9" s="357">
        <f>E9+H9+K9+N9</f>
        <v>9</v>
      </c>
      <c r="P9" s="343">
        <f>RANK(O9,O$9:O$11,1)</f>
        <v>2</v>
      </c>
      <c r="Q9" s="244"/>
      <c r="R9" s="31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152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</row>
    <row r="10" spans="1:40" s="312" customFormat="1" ht="45" customHeight="1" thickBot="1">
      <c r="A10" s="344">
        <v>4</v>
      </c>
      <c r="B10" s="350" t="s">
        <v>103</v>
      </c>
      <c r="C10" s="347">
        <v>70</v>
      </c>
      <c r="D10" s="245">
        <f>SUM(C10:C10)</f>
        <v>70</v>
      </c>
      <c r="E10" s="348">
        <f>RANK(D10,D$9:D$11)</f>
        <v>3</v>
      </c>
      <c r="F10" s="347">
        <v>75</v>
      </c>
      <c r="G10" s="245">
        <f>SUM(F10:F10)</f>
        <v>75</v>
      </c>
      <c r="H10" s="348">
        <f>RANK(G10,G$9:G$11)</f>
        <v>3</v>
      </c>
      <c r="I10" s="347">
        <v>72</v>
      </c>
      <c r="J10" s="245">
        <f>SUM(I10:I10)</f>
        <v>72</v>
      </c>
      <c r="K10" s="348">
        <f>RANK(J10,J$9:J$11)</f>
        <v>2</v>
      </c>
      <c r="L10" s="347">
        <v>60</v>
      </c>
      <c r="M10" s="245">
        <f>SUM(L10:L10)</f>
        <v>60</v>
      </c>
      <c r="N10" s="348">
        <f>RANK(M10,M$9:M$11)</f>
        <v>3</v>
      </c>
      <c r="O10" s="353">
        <f>E10+H10+K10+N10</f>
        <v>11</v>
      </c>
      <c r="P10" s="343">
        <f>RANK(O10,O$9:O$11,1)</f>
        <v>3</v>
      </c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</row>
    <row r="11" spans="1:40" s="312" customFormat="1" ht="45" customHeight="1" thickBot="1">
      <c r="A11" s="345">
        <f>SUM(A10+1)</f>
        <v>5</v>
      </c>
      <c r="B11" s="350" t="s">
        <v>99</v>
      </c>
      <c r="C11" s="349">
        <v>100</v>
      </c>
      <c r="D11" s="342">
        <f>SUM(C11:C11)</f>
        <v>100</v>
      </c>
      <c r="E11" s="343">
        <f>RANK(D11,D$9:D$11)</f>
        <v>1</v>
      </c>
      <c r="F11" s="349">
        <v>95</v>
      </c>
      <c r="G11" s="342">
        <f>SUM(F11:F11)</f>
        <v>95</v>
      </c>
      <c r="H11" s="343">
        <f>RANK(G11,G$9:G$11)</f>
        <v>1</v>
      </c>
      <c r="I11" s="349">
        <v>84</v>
      </c>
      <c r="J11" s="342">
        <f>SUM(I11:I11)</f>
        <v>84</v>
      </c>
      <c r="K11" s="343">
        <f>RANK(J11,J$9:J$11)</f>
        <v>1</v>
      </c>
      <c r="L11" s="349">
        <v>93</v>
      </c>
      <c r="M11" s="342">
        <f>SUM(L11:L11)</f>
        <v>93</v>
      </c>
      <c r="N11" s="343">
        <f>RANK(M11,M$9:M$11)</f>
        <v>1</v>
      </c>
      <c r="O11" s="354">
        <f>E11+H11+K11+N11</f>
        <v>4</v>
      </c>
      <c r="P11" s="343">
        <f>RANK(O11,O$9:O$11,1)</f>
        <v>1</v>
      </c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</row>
    <row r="12" spans="2:31" ht="15" customHeight="1">
      <c r="B12" s="233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</row>
    <row r="13" spans="2:31" ht="15" customHeight="1">
      <c r="B13" s="233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</row>
    <row r="14" spans="2:40" ht="15" customHeight="1">
      <c r="B14" s="23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7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8"/>
      <c r="AG14" s="8"/>
      <c r="AI14" s="8"/>
      <c r="AJ14" s="8"/>
      <c r="AK14" s="8"/>
      <c r="AL14" s="8"/>
      <c r="AM14" s="8"/>
      <c r="AN14" s="8"/>
    </row>
    <row r="15" spans="3:40" ht="15" customHeight="1"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8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368"/>
      <c r="AG15" s="368"/>
      <c r="AH15" s="4"/>
      <c r="AI15" s="368"/>
      <c r="AJ15" s="368"/>
      <c r="AK15" s="368"/>
      <c r="AL15" s="368"/>
      <c r="AM15" s="368"/>
      <c r="AN15" s="368"/>
    </row>
    <row r="16" spans="17:31" ht="15" customHeight="1"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</row>
    <row r="17" spans="2:31" ht="15" customHeight="1">
      <c r="B17" s="233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</row>
    <row r="18" spans="17:31" ht="12.75"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</row>
    <row r="19" spans="17:31" ht="12.75"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</row>
    <row r="20" spans="17:31" ht="12.75"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</row>
    <row r="21" spans="17:31" ht="12.75"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</row>
    <row r="22" spans="17:31" ht="12.75"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</row>
    <row r="23" spans="17:31" ht="12.75"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</row>
  </sheetData>
  <sheetProtection password="E86B" sheet="1" objects="1" scenarios="1" selectLockedCells="1" selectUnlockedCells="1"/>
  <mergeCells count="9">
    <mergeCell ref="AF15:AG15"/>
    <mergeCell ref="AI15:AL15"/>
    <mergeCell ref="AM15:AN15"/>
    <mergeCell ref="B1:Q1"/>
    <mergeCell ref="D3:J3"/>
    <mergeCell ref="O3:P3"/>
    <mergeCell ref="D4:F4"/>
    <mergeCell ref="O4:P4"/>
    <mergeCell ref="Q15:AE15"/>
  </mergeCells>
  <printOptions/>
  <pageMargins left="0.25" right="0.25" top="0.75" bottom="0.75" header="0.3" footer="0.3"/>
  <pageSetup fitToHeight="20" fitToWidth="1" horizontalDpi="600" verticalDpi="600" orientation="landscape" scale="72" r:id="rId2"/>
  <headerFooter alignWithMargins="0">
    <oddFooter>&amp;L&amp;8&amp;A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31"/>
  <sheetViews>
    <sheetView zoomScale="150" zoomScaleNormal="150" zoomScalePageLayoutView="0" workbookViewId="0" topLeftCell="A1">
      <selection activeCell="B2" sqref="B2"/>
    </sheetView>
  </sheetViews>
  <sheetFormatPr defaultColWidth="9.140625" defaultRowHeight="12.75"/>
  <cols>
    <col min="1" max="1" width="64.421875" style="0" customWidth="1"/>
    <col min="2" max="2" width="9.140625" style="2" customWidth="1"/>
    <col min="3" max="14" width="9.140625" style="294" customWidth="1"/>
  </cols>
  <sheetData>
    <row r="5" ht="12.75">
      <c r="B5" s="2" t="s">
        <v>134</v>
      </c>
    </row>
    <row r="6" spans="1:3" ht="12.75">
      <c r="A6" s="296" t="s">
        <v>100</v>
      </c>
      <c r="B6" s="2">
        <v>1</v>
      </c>
      <c r="C6" s="307"/>
    </row>
    <row r="7" spans="1:3" ht="12.75">
      <c r="A7" s="298" t="s">
        <v>103</v>
      </c>
      <c r="B7" s="2">
        <v>1</v>
      </c>
      <c r="C7" s="307"/>
    </row>
    <row r="8" spans="1:3" ht="12.75">
      <c r="A8" s="299" t="s">
        <v>110</v>
      </c>
      <c r="B8" s="2">
        <v>3</v>
      </c>
      <c r="C8" s="307"/>
    </row>
    <row r="9" spans="1:2" ht="12.75">
      <c r="A9" t="s">
        <v>105</v>
      </c>
      <c r="B9" s="2">
        <v>4</v>
      </c>
    </row>
    <row r="10" spans="1:2" ht="12.75">
      <c r="A10" s="301" t="s">
        <v>99</v>
      </c>
      <c r="B10" s="2">
        <v>5</v>
      </c>
    </row>
    <row r="12" ht="12.75">
      <c r="B12" s="2" t="s">
        <v>137</v>
      </c>
    </row>
    <row r="13" spans="1:3" ht="12.75">
      <c r="A13" s="299" t="s">
        <v>110</v>
      </c>
      <c r="B13" s="2">
        <v>1</v>
      </c>
      <c r="C13" s="307"/>
    </row>
    <row r="14" spans="1:3" ht="12.75">
      <c r="A14" s="298" t="s">
        <v>103</v>
      </c>
      <c r="B14" s="2">
        <v>2</v>
      </c>
      <c r="C14" s="307"/>
    </row>
    <row r="15" spans="1:5" ht="12.75">
      <c r="A15" s="296" t="s">
        <v>100</v>
      </c>
      <c r="B15" s="2">
        <v>3</v>
      </c>
      <c r="C15" s="307"/>
      <c r="E15" s="294" t="s">
        <v>138</v>
      </c>
    </row>
    <row r="16" spans="1:5" ht="12.75">
      <c r="A16" s="301" t="s">
        <v>99</v>
      </c>
      <c r="B16" s="2">
        <v>4</v>
      </c>
      <c r="E16" s="294" t="s">
        <v>139</v>
      </c>
    </row>
    <row r="17" spans="1:5" ht="12.75">
      <c r="A17" s="303" t="s">
        <v>101</v>
      </c>
      <c r="B17" s="2">
        <v>5</v>
      </c>
      <c r="E17" s="294" t="s">
        <v>140</v>
      </c>
    </row>
    <row r="19" ht="12.75">
      <c r="B19" s="2" t="s">
        <v>135</v>
      </c>
    </row>
    <row r="20" spans="1:11" ht="14.25">
      <c r="A20" s="297" t="s">
        <v>100</v>
      </c>
      <c r="B20" s="244">
        <v>1</v>
      </c>
      <c r="C20" s="308"/>
      <c r="D20" s="295"/>
      <c r="E20" s="295"/>
      <c r="F20" s="295"/>
      <c r="G20" s="244"/>
      <c r="H20" s="295"/>
      <c r="I20" s="244"/>
      <c r="J20" s="244"/>
      <c r="K20" s="244"/>
    </row>
    <row r="21" spans="1:11" ht="14.25">
      <c r="A21" s="300" t="s">
        <v>110</v>
      </c>
      <c r="B21" s="244">
        <v>2</v>
      </c>
      <c r="C21" s="308"/>
      <c r="D21" s="295"/>
      <c r="E21" s="295"/>
      <c r="F21" s="295"/>
      <c r="G21" s="244"/>
      <c r="H21" s="295"/>
      <c r="I21" s="244"/>
      <c r="J21" s="244"/>
      <c r="K21" s="244"/>
    </row>
    <row r="22" spans="1:11" ht="28.5">
      <c r="A22" s="302" t="s">
        <v>99</v>
      </c>
      <c r="B22" s="244">
        <v>3</v>
      </c>
      <c r="C22" s="308"/>
      <c r="D22" s="295"/>
      <c r="E22" s="295"/>
      <c r="F22" s="295"/>
      <c r="G22" s="231"/>
      <c r="H22" s="295"/>
      <c r="I22" s="244"/>
      <c r="J22" s="244"/>
      <c r="K22" s="244"/>
    </row>
    <row r="23" spans="1:11" ht="14.25">
      <c r="A23" s="304" t="s">
        <v>101</v>
      </c>
      <c r="B23" s="244">
        <v>4</v>
      </c>
      <c r="C23" s="295"/>
      <c r="D23" s="295"/>
      <c r="E23" s="295"/>
      <c r="F23" s="295"/>
      <c r="G23" s="244"/>
      <c r="H23" s="295"/>
      <c r="I23" s="244"/>
      <c r="J23" s="244"/>
      <c r="K23" s="244"/>
    </row>
    <row r="24" spans="1:11" ht="14.25">
      <c r="A24" s="305" t="s">
        <v>108</v>
      </c>
      <c r="B24" s="244">
        <v>4</v>
      </c>
      <c r="C24" s="295"/>
      <c r="D24" s="295"/>
      <c r="E24" s="295"/>
      <c r="F24" s="295"/>
      <c r="G24" s="231"/>
      <c r="H24" s="295"/>
      <c r="I24" s="244"/>
      <c r="J24" s="244"/>
      <c r="K24" s="244"/>
    </row>
    <row r="26" ht="12.75">
      <c r="B26" s="2" t="s">
        <v>136</v>
      </c>
    </row>
    <row r="27" spans="1:3" ht="12.75">
      <c r="A27" s="298" t="s">
        <v>103</v>
      </c>
      <c r="B27" s="2">
        <v>1</v>
      </c>
      <c r="C27" s="307"/>
    </row>
    <row r="28" spans="1:3" ht="12.75">
      <c r="A28" s="296" t="s">
        <v>100</v>
      </c>
      <c r="B28" s="2">
        <v>2</v>
      </c>
      <c r="C28" s="307"/>
    </row>
    <row r="29" spans="1:3" ht="12.75">
      <c r="A29" s="301" t="s">
        <v>99</v>
      </c>
      <c r="B29" s="2">
        <v>3</v>
      </c>
      <c r="C29" s="307"/>
    </row>
    <row r="30" spans="1:2" ht="12.75">
      <c r="A30" s="303" t="s">
        <v>101</v>
      </c>
      <c r="B30" s="2">
        <v>4</v>
      </c>
    </row>
    <row r="31" spans="1:2" ht="12.75">
      <c r="A31" s="306" t="s">
        <v>108</v>
      </c>
      <c r="B31" s="2">
        <v>4</v>
      </c>
    </row>
  </sheetData>
  <sheetProtection password="E86B" sheet="1" objects="1" scenarios="1" selectLockedCells="1" selectUnlockedCells="1"/>
  <printOptions/>
  <pageMargins left="0.7" right="0.7" top="0.75" bottom="0.75" header="0.3" footer="0.3"/>
  <pageSetup fitToHeight="0" fitToWidth="1" orientation="landscape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2" max="2" width="39.421875" style="0" customWidth="1"/>
    <col min="3" max="15" width="10.7109375" style="0" customWidth="1"/>
    <col min="17" max="17" width="12.00390625" style="0" customWidth="1"/>
  </cols>
  <sheetData>
    <row r="3" spans="1:15" s="260" customFormat="1" ht="51">
      <c r="A3" s="261"/>
      <c r="B3" s="261"/>
      <c r="C3" s="262" t="s">
        <v>121</v>
      </c>
      <c r="D3" s="262" t="s">
        <v>112</v>
      </c>
      <c r="E3" s="262" t="s">
        <v>133</v>
      </c>
      <c r="F3" s="262" t="s">
        <v>113</v>
      </c>
      <c r="G3" s="262" t="s">
        <v>114</v>
      </c>
      <c r="H3" s="262" t="s">
        <v>115</v>
      </c>
      <c r="I3" s="262" t="s">
        <v>116</v>
      </c>
      <c r="J3" s="262" t="s">
        <v>117</v>
      </c>
      <c r="K3" s="262" t="s">
        <v>118</v>
      </c>
      <c r="L3" s="262" t="s">
        <v>122</v>
      </c>
      <c r="M3" s="262" t="s">
        <v>123</v>
      </c>
      <c r="N3" s="262" t="s">
        <v>119</v>
      </c>
      <c r="O3" s="262" t="s">
        <v>120</v>
      </c>
    </row>
    <row r="4" spans="1:15" ht="28.5" customHeight="1">
      <c r="A4" s="253">
        <v>2</v>
      </c>
      <c r="B4" s="254" t="s">
        <v>102</v>
      </c>
      <c r="C4" s="277">
        <v>1.275</v>
      </c>
      <c r="D4" s="277">
        <v>1.275</v>
      </c>
      <c r="E4" s="277">
        <v>1.275</v>
      </c>
      <c r="F4" s="277">
        <v>1.275</v>
      </c>
      <c r="G4" s="277">
        <v>1.275</v>
      </c>
      <c r="H4" s="277">
        <v>1.275</v>
      </c>
      <c r="I4" s="277">
        <v>1.275</v>
      </c>
      <c r="J4" s="263">
        <v>0</v>
      </c>
      <c r="K4" s="263">
        <v>0</v>
      </c>
      <c r="L4" s="263">
        <v>0</v>
      </c>
      <c r="M4" s="270"/>
      <c r="N4" s="263">
        <v>0</v>
      </c>
      <c r="O4" s="263">
        <v>0</v>
      </c>
    </row>
    <row r="5" spans="1:15" ht="28.5" customHeight="1">
      <c r="A5" s="249">
        <f>SUM(A4+1)</f>
        <v>3</v>
      </c>
      <c r="B5" s="250" t="s">
        <v>108</v>
      </c>
      <c r="C5" s="264">
        <v>1.2</v>
      </c>
      <c r="D5" s="264">
        <v>1.3</v>
      </c>
      <c r="E5" s="264">
        <v>1.35</v>
      </c>
      <c r="F5" s="264">
        <v>1.2</v>
      </c>
      <c r="G5" s="264">
        <v>1.2</v>
      </c>
      <c r="H5" s="264">
        <v>1.55</v>
      </c>
      <c r="I5" s="264">
        <v>1.3</v>
      </c>
      <c r="J5" s="263">
        <v>0</v>
      </c>
      <c r="K5" s="263">
        <v>0</v>
      </c>
      <c r="L5" s="263">
        <v>0</v>
      </c>
      <c r="M5" s="270"/>
      <c r="N5" s="263">
        <v>0</v>
      </c>
      <c r="O5" s="263">
        <v>0</v>
      </c>
    </row>
    <row r="6" spans="1:15" ht="28.5" customHeight="1">
      <c r="A6" s="249">
        <f>SUM(A5+1)</f>
        <v>4</v>
      </c>
      <c r="B6" s="259" t="s">
        <v>111</v>
      </c>
      <c r="C6" s="264">
        <v>1.35</v>
      </c>
      <c r="D6" s="264">
        <v>1.35</v>
      </c>
      <c r="E6" s="264">
        <v>1.35</v>
      </c>
      <c r="F6" s="264">
        <v>1.35</v>
      </c>
      <c r="G6" s="264">
        <v>1.35</v>
      </c>
      <c r="H6" s="264">
        <v>1.35</v>
      </c>
      <c r="I6" s="264">
        <v>1.35</v>
      </c>
      <c r="J6" s="263">
        <v>130</v>
      </c>
      <c r="K6" s="263">
        <v>50</v>
      </c>
      <c r="L6" s="263">
        <v>40</v>
      </c>
      <c r="M6" s="270"/>
      <c r="N6" s="263">
        <v>40</v>
      </c>
      <c r="O6" s="263">
        <v>40</v>
      </c>
    </row>
    <row r="7" spans="1:15" ht="28.5" customHeight="1">
      <c r="A7" s="249">
        <v>8</v>
      </c>
      <c r="B7" s="258" t="s">
        <v>132</v>
      </c>
      <c r="C7" s="264">
        <v>1.33</v>
      </c>
      <c r="D7" s="264">
        <v>1.35</v>
      </c>
      <c r="E7" s="264">
        <v>1.38</v>
      </c>
      <c r="F7" s="271"/>
      <c r="G7" s="271"/>
      <c r="H7" s="271"/>
      <c r="I7" s="271"/>
      <c r="J7" s="263">
        <v>137.5</v>
      </c>
      <c r="K7" s="263">
        <v>38.5</v>
      </c>
      <c r="L7" s="270"/>
      <c r="M7" s="263">
        <v>124.85</v>
      </c>
      <c r="N7" s="263">
        <v>27.5</v>
      </c>
      <c r="O7" s="263">
        <v>27.5</v>
      </c>
    </row>
    <row r="8" spans="1:15" ht="28.5" customHeight="1">
      <c r="A8" s="249">
        <v>1</v>
      </c>
      <c r="B8" s="250" t="s">
        <v>100</v>
      </c>
      <c r="C8" s="264">
        <v>1.25</v>
      </c>
      <c r="D8" s="264">
        <v>1.35</v>
      </c>
      <c r="E8" s="264">
        <v>1.39</v>
      </c>
      <c r="F8" s="271"/>
      <c r="G8" s="264">
        <v>1.4</v>
      </c>
      <c r="H8" s="271"/>
      <c r="I8" s="264">
        <v>1.35</v>
      </c>
      <c r="J8" s="263">
        <v>75</v>
      </c>
      <c r="K8" s="263">
        <v>30</v>
      </c>
      <c r="L8" s="263">
        <v>32</v>
      </c>
      <c r="M8" s="270"/>
      <c r="N8" s="263">
        <v>30</v>
      </c>
      <c r="O8" s="263">
        <v>15</v>
      </c>
    </row>
    <row r="9" spans="1:15" ht="28.5" customHeight="1">
      <c r="A9" s="249">
        <v>5</v>
      </c>
      <c r="B9" s="250" t="s">
        <v>104</v>
      </c>
      <c r="C9" s="276">
        <v>1.23</v>
      </c>
      <c r="D9" s="276">
        <v>1.4</v>
      </c>
      <c r="E9" s="276">
        <v>1.4</v>
      </c>
      <c r="F9" s="278"/>
      <c r="G9" s="276">
        <v>1.4</v>
      </c>
      <c r="H9" s="278"/>
      <c r="I9" s="278"/>
      <c r="J9" s="263">
        <v>80</v>
      </c>
      <c r="K9" s="263">
        <v>0</v>
      </c>
      <c r="L9" s="263">
        <v>0</v>
      </c>
      <c r="M9" s="270"/>
      <c r="N9" s="263">
        <v>10</v>
      </c>
      <c r="O9" s="263">
        <v>20</v>
      </c>
    </row>
    <row r="10" spans="1:15" ht="28.5" customHeight="1">
      <c r="A10" s="249">
        <v>9</v>
      </c>
      <c r="B10" s="250" t="s">
        <v>101</v>
      </c>
      <c r="C10" s="264">
        <v>1.23</v>
      </c>
      <c r="D10" s="264">
        <v>1.4</v>
      </c>
      <c r="E10" s="264">
        <v>1.4</v>
      </c>
      <c r="F10" s="264">
        <v>1.23</v>
      </c>
      <c r="G10" s="264">
        <v>1.4</v>
      </c>
      <c r="H10" s="264">
        <v>1.4</v>
      </c>
      <c r="I10" s="264">
        <v>1.4</v>
      </c>
      <c r="J10" s="263">
        <v>109</v>
      </c>
      <c r="K10" s="263">
        <v>34</v>
      </c>
      <c r="L10" s="263">
        <v>15</v>
      </c>
      <c r="M10" s="270"/>
      <c r="N10" s="263">
        <v>23.95</v>
      </c>
      <c r="O10" s="263">
        <v>12.95</v>
      </c>
    </row>
    <row r="11" spans="1:21" ht="28.5" customHeight="1">
      <c r="A11" s="249">
        <v>3</v>
      </c>
      <c r="B11" s="250" t="s">
        <v>110</v>
      </c>
      <c r="C11" s="276">
        <v>1.295</v>
      </c>
      <c r="D11" s="276">
        <v>1.4</v>
      </c>
      <c r="E11" s="276">
        <v>1.45</v>
      </c>
      <c r="F11" s="278"/>
      <c r="G11" s="278"/>
      <c r="H11" s="278"/>
      <c r="I11" s="278"/>
      <c r="J11" s="263">
        <v>0</v>
      </c>
      <c r="K11" s="263">
        <v>0</v>
      </c>
      <c r="L11" s="263">
        <v>0</v>
      </c>
      <c r="M11" s="270"/>
      <c r="N11" s="263">
        <v>0</v>
      </c>
      <c r="O11" s="263">
        <v>0</v>
      </c>
      <c r="Q11" s="272" t="s">
        <v>124</v>
      </c>
      <c r="R11" s="272"/>
      <c r="S11" s="267"/>
      <c r="T11" s="267"/>
      <c r="U11" s="267"/>
    </row>
    <row r="12" spans="1:21" ht="28.5" customHeight="1">
      <c r="A12" s="249">
        <f>SUM(A11+1)</f>
        <v>4</v>
      </c>
      <c r="B12" s="250" t="s">
        <v>99</v>
      </c>
      <c r="C12" s="264">
        <v>1.35</v>
      </c>
      <c r="D12" s="264">
        <v>1.48</v>
      </c>
      <c r="E12" s="264">
        <v>1.5</v>
      </c>
      <c r="F12" s="264">
        <v>1.6</v>
      </c>
      <c r="G12" s="264">
        <v>1.45</v>
      </c>
      <c r="H12" s="264">
        <v>1.5</v>
      </c>
      <c r="I12" s="264">
        <v>1.6</v>
      </c>
      <c r="J12" s="263">
        <v>125</v>
      </c>
      <c r="K12" s="263">
        <v>35</v>
      </c>
      <c r="L12" s="263">
        <v>12</v>
      </c>
      <c r="M12" s="263">
        <v>100</v>
      </c>
      <c r="N12" s="263">
        <v>10</v>
      </c>
      <c r="O12" s="263">
        <v>14</v>
      </c>
      <c r="Q12" s="267"/>
      <c r="R12" s="268" t="s">
        <v>125</v>
      </c>
      <c r="S12" s="268" t="s">
        <v>126</v>
      </c>
      <c r="T12" s="268" t="s">
        <v>127</v>
      </c>
      <c r="U12" s="268" t="s">
        <v>128</v>
      </c>
    </row>
    <row r="13" spans="1:21" ht="28.5" customHeight="1">
      <c r="A13" s="249">
        <v>4</v>
      </c>
      <c r="B13" s="250" t="s">
        <v>103</v>
      </c>
      <c r="C13" s="264">
        <v>1.29</v>
      </c>
      <c r="D13" s="264">
        <v>1.4</v>
      </c>
      <c r="E13" s="271"/>
      <c r="F13" s="271"/>
      <c r="G13" s="264">
        <v>1.35</v>
      </c>
      <c r="H13" s="271"/>
      <c r="I13" s="271"/>
      <c r="J13" s="263">
        <v>100</v>
      </c>
      <c r="K13" s="263">
        <v>0</v>
      </c>
      <c r="L13" s="263">
        <v>0</v>
      </c>
      <c r="M13" s="270"/>
      <c r="N13" s="263">
        <v>0</v>
      </c>
      <c r="O13" s="263">
        <v>0</v>
      </c>
      <c r="Q13" s="266"/>
      <c r="R13" s="269" t="s">
        <v>131</v>
      </c>
      <c r="S13" s="269" t="s">
        <v>131</v>
      </c>
      <c r="T13" s="269" t="s">
        <v>131</v>
      </c>
      <c r="U13" s="269" t="s">
        <v>131</v>
      </c>
    </row>
    <row r="14" spans="1:21" ht="28.5" customHeight="1">
      <c r="A14" s="249">
        <v>6</v>
      </c>
      <c r="B14" s="250" t="s">
        <v>109</v>
      </c>
      <c r="C14" s="264">
        <v>1.39</v>
      </c>
      <c r="D14" s="271"/>
      <c r="E14" s="271"/>
      <c r="F14" s="271"/>
      <c r="G14" s="271"/>
      <c r="H14" s="271"/>
      <c r="I14" s="271"/>
      <c r="J14" s="263">
        <v>25</v>
      </c>
      <c r="K14" s="263">
        <v>15</v>
      </c>
      <c r="L14" s="263">
        <v>15</v>
      </c>
      <c r="M14" s="270"/>
      <c r="N14" s="263">
        <v>15</v>
      </c>
      <c r="O14" s="263">
        <v>10</v>
      </c>
      <c r="Q14" s="266" t="s">
        <v>129</v>
      </c>
      <c r="R14" s="270">
        <v>3.71</v>
      </c>
      <c r="S14" s="270">
        <v>7.42</v>
      </c>
      <c r="T14" s="270">
        <v>6.68</v>
      </c>
      <c r="U14" s="270">
        <v>10.39</v>
      </c>
    </row>
    <row r="15" spans="1:21" ht="28.5" customHeight="1">
      <c r="A15" s="249">
        <v>10</v>
      </c>
      <c r="B15" s="250" t="s">
        <v>107</v>
      </c>
      <c r="C15" s="276">
        <v>1.46</v>
      </c>
      <c r="D15" s="271"/>
      <c r="E15" s="271"/>
      <c r="F15" s="271"/>
      <c r="G15" s="271"/>
      <c r="H15" s="271"/>
      <c r="I15" s="271"/>
      <c r="J15" s="263">
        <v>75</v>
      </c>
      <c r="K15" s="263">
        <v>35</v>
      </c>
      <c r="L15" s="263">
        <v>10</v>
      </c>
      <c r="M15" s="270"/>
      <c r="N15" s="263">
        <v>9</v>
      </c>
      <c r="O15" s="263">
        <v>10</v>
      </c>
      <c r="Q15" s="266" t="s">
        <v>130</v>
      </c>
      <c r="R15" s="270">
        <v>3.97</v>
      </c>
      <c r="S15" s="270">
        <v>6.39</v>
      </c>
      <c r="T15" s="270">
        <v>5.75</v>
      </c>
      <c r="U15" s="270">
        <v>8.95</v>
      </c>
    </row>
    <row r="16" spans="1:15" ht="28.5" customHeight="1">
      <c r="A16" s="249">
        <v>7</v>
      </c>
      <c r="B16" s="250" t="s">
        <v>105</v>
      </c>
      <c r="C16" s="276">
        <v>1.54</v>
      </c>
      <c r="D16" s="271"/>
      <c r="E16" s="271"/>
      <c r="F16" s="271"/>
      <c r="G16" s="271"/>
      <c r="H16" s="271"/>
      <c r="I16" s="271"/>
      <c r="J16" s="263">
        <v>0</v>
      </c>
      <c r="K16" s="263">
        <v>0</v>
      </c>
      <c r="L16" s="263">
        <v>0</v>
      </c>
      <c r="M16" s="270"/>
      <c r="N16" s="263">
        <v>0</v>
      </c>
      <c r="O16" s="263">
        <v>0</v>
      </c>
    </row>
    <row r="21" spans="3:4" ht="12.75">
      <c r="C21" s="265"/>
      <c r="D21" s="265"/>
    </row>
    <row r="22" ht="12.75">
      <c r="C22" s="274"/>
    </row>
    <row r="23" spans="3:4" ht="12.75">
      <c r="C23" s="275"/>
      <c r="D23" s="273"/>
    </row>
    <row r="24" ht="12.75">
      <c r="C24" s="273"/>
    </row>
  </sheetData>
  <sheetProtection password="E86B" sheet="1" objects="1" scenarios="1" selectLockedCells="1" selectUnlockedCells="1"/>
  <printOptions/>
  <pageMargins left="0.7" right="0.7" top="0.75" bottom="0.75" header="0.3" footer="0.3"/>
  <pageSetup fitToHeight="0" fitToWidth="1" orientation="landscape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35.00390625" style="0" customWidth="1"/>
    <col min="2" max="2" width="6.28125" style="2" bestFit="1" customWidth="1"/>
    <col min="3" max="4" width="7.57421875" style="2" customWidth="1"/>
    <col min="5" max="5" width="5.00390625" style="0" customWidth="1"/>
    <col min="6" max="6" width="6.28125" style="2" bestFit="1" customWidth="1"/>
    <col min="7" max="8" width="6.140625" style="2" customWidth="1"/>
    <col min="9" max="9" width="6.7109375" style="0" customWidth="1"/>
    <col min="10" max="10" width="6.28125" style="2" bestFit="1" customWidth="1"/>
    <col min="11" max="12" width="6.8515625" style="2" customWidth="1"/>
    <col min="13" max="13" width="6.7109375" style="0" customWidth="1"/>
    <col min="14" max="14" width="12.8515625" style="0" hidden="1" customWidth="1"/>
    <col min="15" max="15" width="13.00390625" style="2" customWidth="1"/>
    <col min="16" max="16" width="9.140625" style="2" customWidth="1"/>
  </cols>
  <sheetData>
    <row r="1" spans="1:15" ht="12.75">
      <c r="A1" s="405" t="s">
        <v>10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5" ht="12.75">
      <c r="A2" s="405" t="s">
        <v>37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spans="1:15" ht="12.75">
      <c r="A3" s="405" t="s">
        <v>36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2.75">
      <c r="A4" s="405" t="s">
        <v>49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</row>
    <row r="5" spans="1:15" ht="12.75">
      <c r="A5" s="413" t="s">
        <v>38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</row>
    <row r="6" spans="1:15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ht="13.5" thickBot="1"/>
    <row r="8" spans="1:17" ht="45.75" thickBot="1">
      <c r="A8" s="406" t="s">
        <v>2</v>
      </c>
      <c r="B8" s="408" t="s">
        <v>35</v>
      </c>
      <c r="C8" s="408"/>
      <c r="D8" s="408"/>
      <c r="E8" s="409"/>
      <c r="F8" s="410" t="s">
        <v>35</v>
      </c>
      <c r="G8" s="408"/>
      <c r="H8" s="408"/>
      <c r="I8" s="408"/>
      <c r="J8" s="411" t="s">
        <v>35</v>
      </c>
      <c r="K8" s="408"/>
      <c r="L8" s="408"/>
      <c r="M8" s="412"/>
      <c r="N8" s="166" t="s">
        <v>3</v>
      </c>
      <c r="O8" s="167" t="s">
        <v>4</v>
      </c>
      <c r="P8" s="168" t="s">
        <v>8</v>
      </c>
      <c r="Q8" s="153" t="s">
        <v>60</v>
      </c>
    </row>
    <row r="9" spans="1:16" ht="13.5" thickBot="1">
      <c r="A9" s="407"/>
      <c r="B9" s="169" t="s">
        <v>5</v>
      </c>
      <c r="C9" s="170" t="s">
        <v>76</v>
      </c>
      <c r="D9" s="170" t="s">
        <v>7</v>
      </c>
      <c r="E9" s="171" t="s">
        <v>6</v>
      </c>
      <c r="F9" s="172" t="s">
        <v>5</v>
      </c>
      <c r="G9" s="172" t="s">
        <v>76</v>
      </c>
      <c r="H9" s="172" t="s">
        <v>7</v>
      </c>
      <c r="I9" s="172" t="s">
        <v>6</v>
      </c>
      <c r="J9" s="172" t="s">
        <v>5</v>
      </c>
      <c r="K9" s="171" t="s">
        <v>76</v>
      </c>
      <c r="L9" s="171" t="s">
        <v>7</v>
      </c>
      <c r="M9" s="173" t="s">
        <v>6</v>
      </c>
      <c r="N9" s="174"/>
      <c r="O9" s="175"/>
      <c r="P9" s="176"/>
    </row>
    <row r="10" spans="1:17" ht="19.5" customHeight="1">
      <c r="A10" s="32"/>
      <c r="B10" s="86"/>
      <c r="C10" s="163"/>
      <c r="D10" s="86">
        <f>B10+C10</f>
        <v>0</v>
      </c>
      <c r="E10" s="86">
        <f>RANK(D10,$D$10:$D$13)</f>
        <v>1</v>
      </c>
      <c r="F10" s="86"/>
      <c r="G10" s="163"/>
      <c r="H10" s="86">
        <f>F10+G10</f>
        <v>0</v>
      </c>
      <c r="I10" s="86">
        <f>RANK(H10,$H$10:$H$13)</f>
        <v>1</v>
      </c>
      <c r="J10" s="86"/>
      <c r="K10" s="163"/>
      <c r="L10" s="86">
        <f>J10+K10</f>
        <v>0</v>
      </c>
      <c r="M10" s="86">
        <f>RANK(L10,$L$10:$L$13)</f>
        <v>1</v>
      </c>
      <c r="N10" s="30"/>
      <c r="O10" s="159">
        <f>E10+I10+M10</f>
        <v>3</v>
      </c>
      <c r="P10" s="158">
        <f>RANK(O10,O$10:O$13,1)</f>
        <v>1</v>
      </c>
      <c r="Q10" s="2">
        <f>D10+H10+L10</f>
        <v>0</v>
      </c>
    </row>
    <row r="11" spans="1:17" ht="19.5" customHeight="1">
      <c r="A11" s="31"/>
      <c r="B11" s="25"/>
      <c r="C11" s="163"/>
      <c r="D11" s="86">
        <f>B11+C11</f>
        <v>0</v>
      </c>
      <c r="E11" s="86">
        <f>RANK(D11,$D$10:$D$13)</f>
        <v>1</v>
      </c>
      <c r="F11" s="25"/>
      <c r="G11" s="163"/>
      <c r="H11" s="86">
        <f>F11+G11</f>
        <v>0</v>
      </c>
      <c r="I11" s="86">
        <f>RANK(H11,$H$10:$H$13)</f>
        <v>1</v>
      </c>
      <c r="J11" s="25"/>
      <c r="K11" s="163"/>
      <c r="L11" s="86">
        <f>J11+K11</f>
        <v>0</v>
      </c>
      <c r="M11" s="86">
        <f>RANK(L11,$L$10:$L$13)</f>
        <v>1</v>
      </c>
      <c r="N11" s="30"/>
      <c r="O11" s="160">
        <f>E11+I11+M11</f>
        <v>3</v>
      </c>
      <c r="P11" s="24">
        <f>RANK(O11,O$10:O$13,1)</f>
        <v>1</v>
      </c>
      <c r="Q11" s="2">
        <f>D11+H11+L11</f>
        <v>0</v>
      </c>
    </row>
    <row r="12" spans="1:17" ht="19.5" customHeight="1">
      <c r="A12" s="14"/>
      <c r="B12" s="24"/>
      <c r="C12" s="164"/>
      <c r="D12" s="86">
        <f>B12+C12</f>
        <v>0</v>
      </c>
      <c r="E12" s="86">
        <f>RANK(D12,$D$10:$D$13)</f>
        <v>1</v>
      </c>
      <c r="F12" s="24"/>
      <c r="G12" s="164"/>
      <c r="H12" s="86">
        <f>F12+G12</f>
        <v>0</v>
      </c>
      <c r="I12" s="86">
        <f>RANK(H12,$H$10:$H$13)</f>
        <v>1</v>
      </c>
      <c r="J12" s="24"/>
      <c r="K12" s="164"/>
      <c r="L12" s="86">
        <f>J12+K12</f>
        <v>0</v>
      </c>
      <c r="M12" s="86">
        <f>RANK(L12,$L$10:$L$13)</f>
        <v>1</v>
      </c>
      <c r="N12" s="16"/>
      <c r="O12" s="160">
        <f>E12+I12+M12</f>
        <v>3</v>
      </c>
      <c r="P12" s="24">
        <f>RANK(O12,O$10:O$13,1)</f>
        <v>1</v>
      </c>
      <c r="Q12" s="2">
        <f>D12+H12+L12</f>
        <v>0</v>
      </c>
    </row>
    <row r="13" spans="1:17" ht="19.5" customHeight="1">
      <c r="A13" s="14"/>
      <c r="B13" s="24"/>
      <c r="C13" s="164"/>
      <c r="D13" s="86">
        <f>B13+C13</f>
        <v>0</v>
      </c>
      <c r="E13" s="86">
        <f>RANK(D13,$D$10:$D$13)</f>
        <v>1</v>
      </c>
      <c r="F13" s="24"/>
      <c r="G13" s="164"/>
      <c r="H13" s="86">
        <f>F13+G13</f>
        <v>0</v>
      </c>
      <c r="I13" s="86">
        <f>RANK(H13,$H$10:$H$13)</f>
        <v>1</v>
      </c>
      <c r="J13" s="24"/>
      <c r="K13" s="164"/>
      <c r="L13" s="86">
        <f>J13+K13</f>
        <v>0</v>
      </c>
      <c r="M13" s="86">
        <f>RANK(L13,$L$10:$L$13)</f>
        <v>1</v>
      </c>
      <c r="N13" s="16"/>
      <c r="O13" s="160">
        <f>E13+I13+M13</f>
        <v>3</v>
      </c>
      <c r="P13" s="24">
        <f>RANK(O13,O$10:O$13,1)</f>
        <v>1</v>
      </c>
      <c r="Q13" s="2">
        <f>D13+H13+L13</f>
        <v>0</v>
      </c>
    </row>
    <row r="14" spans="1:18" ht="19.5" customHeight="1">
      <c r="A14" s="14"/>
      <c r="B14" s="24"/>
      <c r="C14" s="165"/>
      <c r="D14" s="24"/>
      <c r="E14" s="15"/>
      <c r="F14" s="24"/>
      <c r="G14" s="165"/>
      <c r="H14" s="24"/>
      <c r="I14" s="15"/>
      <c r="J14" s="24"/>
      <c r="K14" s="165"/>
      <c r="L14" s="24"/>
      <c r="M14" s="15"/>
      <c r="N14" s="16"/>
      <c r="O14" s="160"/>
      <c r="P14" s="24"/>
      <c r="R14" s="2"/>
    </row>
    <row r="16" spans="1:16" s="18" customFormat="1" ht="15.75" customHeight="1">
      <c r="A16" s="17"/>
      <c r="B16" s="78"/>
      <c r="C16" s="78"/>
      <c r="D16" s="78"/>
      <c r="F16" s="78"/>
      <c r="G16" s="78"/>
      <c r="H16" s="78"/>
      <c r="J16" s="78"/>
      <c r="K16" s="78"/>
      <c r="L16" s="78"/>
      <c r="O16" s="78"/>
      <c r="P16" s="78"/>
    </row>
    <row r="17" spans="1:16" s="18" customFormat="1" ht="15.75" customHeight="1">
      <c r="A17" s="177" t="s">
        <v>77</v>
      </c>
      <c r="B17" s="78"/>
      <c r="C17" s="78"/>
      <c r="D17" s="78"/>
      <c r="F17" s="78"/>
      <c r="G17" s="78"/>
      <c r="H17" s="78"/>
      <c r="J17" s="78"/>
      <c r="K17" s="78"/>
      <c r="L17" s="78"/>
      <c r="O17" s="78"/>
      <c r="P17" s="78"/>
    </row>
    <row r="18" spans="1:16" s="18" customFormat="1" ht="11.25" customHeight="1">
      <c r="A18" s="17"/>
      <c r="B18" s="78"/>
      <c r="C18" s="78"/>
      <c r="D18" s="78"/>
      <c r="F18" s="78"/>
      <c r="G18" s="78"/>
      <c r="H18" s="78"/>
      <c r="J18" s="78"/>
      <c r="K18" s="78"/>
      <c r="L18" s="78"/>
      <c r="N18" s="26"/>
      <c r="O18" s="78"/>
      <c r="P18" s="78"/>
    </row>
    <row r="19" spans="1:16" s="18" customFormat="1" ht="1.5" customHeight="1" hidden="1">
      <c r="A19" s="17"/>
      <c r="B19" s="78"/>
      <c r="C19" s="78"/>
      <c r="D19" s="78"/>
      <c r="F19" s="78"/>
      <c r="G19" s="78"/>
      <c r="H19" s="78"/>
      <c r="J19" s="78"/>
      <c r="K19" s="78"/>
      <c r="L19" s="78"/>
      <c r="N19" s="26"/>
      <c r="O19" s="78"/>
      <c r="P19" s="78"/>
    </row>
    <row r="20" spans="1:16" s="18" customFormat="1" ht="12.75">
      <c r="A20" s="404"/>
      <c r="B20" s="404"/>
      <c r="C20" s="404"/>
      <c r="D20" s="404"/>
      <c r="E20" s="404"/>
      <c r="F20" s="404"/>
      <c r="G20" s="19"/>
      <c r="H20" s="19"/>
      <c r="I20" s="19"/>
      <c r="J20" s="87"/>
      <c r="K20" s="87"/>
      <c r="L20" s="87"/>
      <c r="M20" s="19"/>
      <c r="N20" s="27"/>
      <c r="O20" s="161"/>
      <c r="P20" s="78"/>
    </row>
    <row r="21" spans="1:16" s="18" customFormat="1" ht="12.75">
      <c r="A21" s="404"/>
      <c r="B21" s="404"/>
      <c r="C21" s="404"/>
      <c r="D21" s="404"/>
      <c r="E21" s="404"/>
      <c r="F21" s="404"/>
      <c r="G21" s="19"/>
      <c r="H21" s="19"/>
      <c r="I21" s="19"/>
      <c r="J21" s="87"/>
      <c r="K21" s="87"/>
      <c r="L21" s="87"/>
      <c r="M21" s="19"/>
      <c r="N21" s="27"/>
      <c r="O21" s="161"/>
      <c r="P21" s="78"/>
    </row>
    <row r="22" spans="1:16" s="18" customFormat="1" ht="12.75">
      <c r="A22" s="404"/>
      <c r="B22" s="404"/>
      <c r="C22" s="404"/>
      <c r="D22" s="404"/>
      <c r="E22" s="404"/>
      <c r="F22" s="404"/>
      <c r="G22" s="19"/>
      <c r="H22" s="19"/>
      <c r="I22" s="19"/>
      <c r="J22" s="87"/>
      <c r="K22" s="87"/>
      <c r="L22" s="87"/>
      <c r="M22" s="19"/>
      <c r="N22" s="27"/>
      <c r="O22" s="161"/>
      <c r="P22" s="78"/>
    </row>
    <row r="23" spans="1:16" s="18" customFormat="1" ht="12.75">
      <c r="A23" s="19"/>
      <c r="B23" s="87"/>
      <c r="C23" s="87"/>
      <c r="D23" s="87"/>
      <c r="E23" s="19"/>
      <c r="F23" s="87"/>
      <c r="G23" s="87"/>
      <c r="H23" s="87"/>
      <c r="I23" s="19"/>
      <c r="J23" s="87"/>
      <c r="K23" s="87"/>
      <c r="L23" s="87"/>
      <c r="M23" s="19"/>
      <c r="N23" s="27"/>
      <c r="O23" s="161"/>
      <c r="P23" s="78"/>
    </row>
    <row r="24" spans="1:15" ht="12.75">
      <c r="A24" s="20"/>
      <c r="N24" s="27"/>
      <c r="O24" s="161"/>
    </row>
    <row r="25" spans="1:16" s="18" customFormat="1" ht="12.75">
      <c r="A25" s="17"/>
      <c r="B25" s="78"/>
      <c r="C25" s="78"/>
      <c r="D25" s="78"/>
      <c r="F25" s="78"/>
      <c r="G25" s="78"/>
      <c r="H25" s="78"/>
      <c r="I25" s="21"/>
      <c r="J25" s="78"/>
      <c r="K25" s="78"/>
      <c r="L25" s="78"/>
      <c r="M25" s="21"/>
      <c r="N25" s="26"/>
      <c r="O25" s="78"/>
      <c r="P25" s="78"/>
    </row>
    <row r="26" spans="1:13" ht="12.75">
      <c r="A26" s="22"/>
      <c r="I26" s="22"/>
      <c r="M26" s="22"/>
    </row>
    <row r="27" spans="1:13" ht="12.75">
      <c r="A27" s="22"/>
      <c r="I27" s="22"/>
      <c r="M27" s="22"/>
    </row>
    <row r="28" spans="1:13" ht="12.75">
      <c r="A28" s="22"/>
      <c r="I28" s="22"/>
      <c r="M28" s="22"/>
    </row>
    <row r="29" spans="1:13" ht="12.75">
      <c r="A29" s="22"/>
      <c r="I29" s="22"/>
      <c r="M29" s="22"/>
    </row>
    <row r="30" spans="1:13" ht="12.75">
      <c r="A30" s="22"/>
      <c r="I30" s="22"/>
      <c r="M30" s="22"/>
    </row>
  </sheetData>
  <sheetProtection/>
  <mergeCells count="12">
    <mergeCell ref="A1:O1"/>
    <mergeCell ref="A2:O2"/>
    <mergeCell ref="A4:O4"/>
    <mergeCell ref="A5:O5"/>
    <mergeCell ref="A20:F20"/>
    <mergeCell ref="A21:F21"/>
    <mergeCell ref="A22:F22"/>
    <mergeCell ref="A3:O3"/>
    <mergeCell ref="A8:A9"/>
    <mergeCell ref="B8:E8"/>
    <mergeCell ref="F8:I8"/>
    <mergeCell ref="J8:M8"/>
  </mergeCells>
  <printOptions horizontalCentered="1"/>
  <pageMargins left="0.25" right="0.25" top="1" bottom="1" header="0.5" footer="0.5"/>
  <pageSetup fitToHeight="10" fitToWidth="1" horizontalDpi="600" verticalDpi="600" orientation="landscape" scale="94" r:id="rId2"/>
  <headerFooter alignWithMargins="0">
    <oddFooter>&amp;L&amp;8&amp;A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.421875" style="0" customWidth="1"/>
    <col min="2" max="2" width="2.7109375" style="0" customWidth="1"/>
    <col min="3" max="3" width="41.421875" style="0" customWidth="1"/>
    <col min="4" max="4" width="10.140625" style="0" customWidth="1"/>
    <col min="5" max="5" width="16.421875" style="1" customWidth="1"/>
    <col min="6" max="6" width="16.7109375" style="1" customWidth="1"/>
    <col min="7" max="7" width="12.28125" style="1" customWidth="1"/>
    <col min="8" max="8" width="9.140625" style="1" customWidth="1"/>
    <col min="9" max="9" width="9.8515625" style="1" customWidth="1"/>
    <col min="10" max="10" width="10.28125" style="1" customWidth="1"/>
    <col min="11" max="11" width="3.00390625" style="1" customWidth="1"/>
    <col min="12" max="13" width="12.7109375" style="1" customWidth="1"/>
    <col min="14" max="22" width="4.7109375" style="1" customWidth="1"/>
  </cols>
  <sheetData>
    <row r="1" spans="1:18" ht="18.75">
      <c r="A1" s="47"/>
      <c r="B1" s="62"/>
      <c r="C1" s="377" t="s">
        <v>30</v>
      </c>
      <c r="D1" s="377"/>
      <c r="E1" s="377"/>
      <c r="F1" s="377"/>
      <c r="G1" s="377"/>
      <c r="H1" s="377"/>
      <c r="I1" s="377"/>
      <c r="J1" s="377"/>
      <c r="K1" s="58"/>
      <c r="L1" s="37"/>
      <c r="M1" s="37"/>
      <c r="N1" s="37"/>
      <c r="O1" s="37"/>
      <c r="P1" s="37"/>
      <c r="Q1" s="37"/>
      <c r="R1" s="37"/>
    </row>
    <row r="2" spans="1:18" ht="18.75">
      <c r="A2" s="48"/>
      <c r="B2" s="5"/>
      <c r="C2" s="36"/>
      <c r="D2" s="36"/>
      <c r="E2" s="36"/>
      <c r="F2" s="36"/>
      <c r="G2" s="36"/>
      <c r="H2" s="36"/>
      <c r="I2" s="36"/>
      <c r="J2" s="38"/>
      <c r="K2" s="49"/>
      <c r="L2" s="38"/>
      <c r="M2" s="38"/>
      <c r="N2" s="38"/>
      <c r="O2" s="38"/>
      <c r="P2" s="38"/>
      <c r="Q2" s="38"/>
      <c r="R2" s="38"/>
    </row>
    <row r="3" spans="1:11" ht="15.75">
      <c r="A3" s="48"/>
      <c r="B3" s="5"/>
      <c r="C3" s="39" t="s">
        <v>29</v>
      </c>
      <c r="D3" s="39"/>
      <c r="E3" s="8"/>
      <c r="F3" s="39" t="s">
        <v>13</v>
      </c>
      <c r="G3" s="39"/>
      <c r="H3" s="39"/>
      <c r="I3" s="88"/>
      <c r="J3" s="8"/>
      <c r="K3" s="50"/>
    </row>
    <row r="4" spans="1:11" ht="5.25" customHeight="1">
      <c r="A4" s="48"/>
      <c r="B4" s="5"/>
      <c r="C4" s="34"/>
      <c r="D4" s="34"/>
      <c r="E4" s="29"/>
      <c r="F4" s="8"/>
      <c r="G4" s="8"/>
      <c r="H4" s="8"/>
      <c r="I4" s="33"/>
      <c r="J4" s="8"/>
      <c r="K4" s="50"/>
    </row>
    <row r="5" spans="1:11" ht="15.75">
      <c r="A5" s="48"/>
      <c r="B5" s="5"/>
      <c r="C5" s="39" t="s">
        <v>17</v>
      </c>
      <c r="D5" s="39"/>
      <c r="E5" s="8"/>
      <c r="F5" s="39" t="s">
        <v>14</v>
      </c>
      <c r="G5" s="39"/>
      <c r="H5" s="39"/>
      <c r="I5" s="33"/>
      <c r="J5" s="8"/>
      <c r="K5" s="50"/>
    </row>
    <row r="6" spans="1:11" ht="6" customHeight="1">
      <c r="A6" s="48"/>
      <c r="B6" s="5"/>
      <c r="C6" s="34"/>
      <c r="D6" s="34"/>
      <c r="E6" s="29"/>
      <c r="F6" s="8"/>
      <c r="G6" s="8"/>
      <c r="H6" s="8"/>
      <c r="I6" s="33"/>
      <c r="J6" s="8"/>
      <c r="K6" s="50"/>
    </row>
    <row r="7" spans="1:11" ht="15.75">
      <c r="A7" s="48"/>
      <c r="B7" s="5"/>
      <c r="C7" s="378"/>
      <c r="D7" s="378"/>
      <c r="E7" s="378"/>
      <c r="F7" s="378"/>
      <c r="G7" s="378"/>
      <c r="H7" s="378"/>
      <c r="I7" s="378"/>
      <c r="J7" s="378"/>
      <c r="K7" s="50"/>
    </row>
    <row r="8" spans="1:11" ht="28.5" customHeight="1" thickBot="1">
      <c r="A8" s="48"/>
      <c r="B8" s="64"/>
      <c r="C8" s="42"/>
      <c r="D8" s="42"/>
      <c r="E8" s="43"/>
      <c r="F8" s="43"/>
      <c r="G8" s="43"/>
      <c r="H8" s="43"/>
      <c r="I8" s="43"/>
      <c r="J8" s="43"/>
      <c r="K8" s="50"/>
    </row>
    <row r="9" spans="1:38" ht="39" thickTop="1">
      <c r="A9" s="51"/>
      <c r="B9" s="383" t="s">
        <v>20</v>
      </c>
      <c r="C9" s="383"/>
      <c r="D9" s="90" t="s">
        <v>28</v>
      </c>
      <c r="E9" s="35" t="s">
        <v>21</v>
      </c>
      <c r="F9" s="35" t="s">
        <v>24</v>
      </c>
      <c r="G9" s="35" t="s">
        <v>31</v>
      </c>
      <c r="H9" s="35" t="s">
        <v>32</v>
      </c>
      <c r="I9" s="35" t="s">
        <v>11</v>
      </c>
      <c r="J9" s="61" t="s">
        <v>33</v>
      </c>
      <c r="K9" s="59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</row>
    <row r="10" spans="1:22" s="2" customFormat="1" ht="30" customHeight="1">
      <c r="A10" s="52"/>
      <c r="B10" s="11">
        <v>1</v>
      </c>
      <c r="C10" s="65"/>
      <c r="D10" s="89"/>
      <c r="E10" s="66"/>
      <c r="F10" s="67"/>
      <c r="G10" s="67"/>
      <c r="H10" s="67"/>
      <c r="I10" s="68"/>
      <c r="J10" s="84"/>
      <c r="K10" s="60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s="2" customFormat="1" ht="30" customHeight="1">
      <c r="A11" s="52"/>
      <c r="B11" s="11">
        <v>2</v>
      </c>
      <c r="C11" s="65"/>
      <c r="D11" s="65"/>
      <c r="E11" s="66"/>
      <c r="F11" s="67"/>
      <c r="G11" s="67"/>
      <c r="H11" s="67"/>
      <c r="I11" s="68"/>
      <c r="J11" s="84"/>
      <c r="K11" s="60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s="2" customFormat="1" ht="30" customHeight="1">
      <c r="A12" s="52"/>
      <c r="B12" s="11">
        <v>3</v>
      </c>
      <c r="C12" s="65"/>
      <c r="D12" s="65"/>
      <c r="E12" s="66"/>
      <c r="F12" s="67"/>
      <c r="G12" s="67"/>
      <c r="H12" s="67"/>
      <c r="I12" s="68"/>
      <c r="J12" s="84"/>
      <c r="K12" s="6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s="2" customFormat="1" ht="30" customHeight="1">
      <c r="A13" s="52"/>
      <c r="B13" s="11">
        <v>4</v>
      </c>
      <c r="C13" s="69"/>
      <c r="D13" s="69"/>
      <c r="E13" s="66"/>
      <c r="F13" s="67"/>
      <c r="G13" s="67"/>
      <c r="H13" s="67"/>
      <c r="I13" s="68"/>
      <c r="J13" s="84"/>
      <c r="K13" s="60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s="2" customFormat="1" ht="30" customHeight="1">
      <c r="A14" s="52"/>
      <c r="B14" s="11">
        <v>5</v>
      </c>
      <c r="C14" s="69"/>
      <c r="D14" s="69"/>
      <c r="E14" s="66"/>
      <c r="F14" s="67"/>
      <c r="G14" s="67"/>
      <c r="H14" s="67"/>
      <c r="I14" s="68"/>
      <c r="J14" s="84"/>
      <c r="K14" s="6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s="2" customFormat="1" ht="30" customHeight="1">
      <c r="A15" s="52"/>
      <c r="B15" s="11">
        <v>6</v>
      </c>
      <c r="C15" s="65"/>
      <c r="D15" s="65"/>
      <c r="E15" s="66"/>
      <c r="F15" s="67"/>
      <c r="G15" s="67"/>
      <c r="H15" s="67"/>
      <c r="I15" s="68"/>
      <c r="J15" s="84"/>
      <c r="K15" s="60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s="2" customFormat="1" ht="30" customHeight="1">
      <c r="A16" s="52"/>
      <c r="B16" s="11">
        <v>7</v>
      </c>
      <c r="C16" s="69"/>
      <c r="D16" s="69"/>
      <c r="E16" s="66"/>
      <c r="F16" s="67"/>
      <c r="G16" s="67"/>
      <c r="H16" s="67"/>
      <c r="I16" s="68"/>
      <c r="J16" s="84"/>
      <c r="K16" s="6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s="2" customFormat="1" ht="30" customHeight="1">
      <c r="A17" s="52"/>
      <c r="B17" s="11">
        <v>8</v>
      </c>
      <c r="C17" s="69"/>
      <c r="D17" s="69"/>
      <c r="E17" s="66"/>
      <c r="F17" s="67"/>
      <c r="G17" s="67"/>
      <c r="H17" s="67"/>
      <c r="I17" s="68"/>
      <c r="J17" s="84"/>
      <c r="K17" s="6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2" customFormat="1" ht="30" customHeight="1" thickBot="1">
      <c r="A18" s="52"/>
      <c r="B18" s="79">
        <v>9</v>
      </c>
      <c r="C18" s="80"/>
      <c r="D18" s="80"/>
      <c r="E18" s="81"/>
      <c r="F18" s="82"/>
      <c r="G18" s="82"/>
      <c r="H18" s="82"/>
      <c r="I18" s="83"/>
      <c r="J18" s="85"/>
      <c r="K18" s="6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7.5" customHeight="1" thickBot="1" thickTop="1">
      <c r="A19" s="54"/>
      <c r="B19" s="63"/>
      <c r="C19" s="55"/>
      <c r="D19" s="55"/>
      <c r="E19" s="56"/>
      <c r="F19" s="12"/>
      <c r="G19" s="12"/>
      <c r="H19" s="12"/>
      <c r="I19" s="12"/>
      <c r="J19" s="12"/>
      <c r="K19" s="5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3:22" s="5" customFormat="1" ht="180" customHeight="1">
      <c r="C20" s="23"/>
      <c r="D20" s="23"/>
      <c r="E20" s="41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3:22" ht="24.75" customHeight="1">
      <c r="C21" s="23"/>
      <c r="D21" s="2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3:22" s="5" customFormat="1" ht="24.75" customHeight="1">
      <c r="C22" s="23"/>
      <c r="D22" s="23"/>
      <c r="E22" s="6"/>
      <c r="F22" s="376"/>
      <c r="G22" s="376"/>
      <c r="H22" s="376"/>
      <c r="I22" s="376"/>
      <c r="J22" s="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</row>
    <row r="23" spans="3:22" s="5" customFormat="1" ht="24.75" customHeight="1">
      <c r="C23" s="28"/>
      <c r="D23" s="28"/>
      <c r="E23" s="10"/>
      <c r="F23" s="367"/>
      <c r="G23" s="367"/>
      <c r="H23" s="367"/>
      <c r="I23" s="367"/>
      <c r="J23" s="10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</row>
    <row r="24" spans="3:4" ht="24.75" customHeight="1">
      <c r="C24" s="3"/>
      <c r="D24" s="3"/>
    </row>
    <row r="25" spans="3:6" ht="12.75">
      <c r="C25" s="3"/>
      <c r="D25" s="3"/>
      <c r="F25" s="1" t="s">
        <v>0</v>
      </c>
    </row>
    <row r="26" spans="3:22" ht="12.75">
      <c r="C26" s="9"/>
      <c r="D26" s="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Q26" s="8"/>
      <c r="R26" s="8"/>
      <c r="S26" s="8"/>
      <c r="T26" s="8"/>
      <c r="U26" s="8"/>
      <c r="V26" s="8"/>
    </row>
    <row r="27" spans="5:22" ht="17.25" customHeight="1">
      <c r="E27" s="369"/>
      <c r="F27" s="369"/>
      <c r="G27" s="7"/>
      <c r="H27" s="7"/>
      <c r="I27" s="7"/>
      <c r="J27" s="4"/>
      <c r="K27" s="368"/>
      <c r="L27" s="368"/>
      <c r="M27" s="368"/>
      <c r="N27" s="368"/>
      <c r="O27" s="368"/>
      <c r="P27" s="4"/>
      <c r="Q27" s="368"/>
      <c r="R27" s="368"/>
      <c r="S27" s="368"/>
      <c r="T27" s="368"/>
      <c r="U27" s="368"/>
      <c r="V27" s="368"/>
    </row>
    <row r="29" spans="3:4" ht="12.75">
      <c r="C29" s="3"/>
      <c r="D29" s="3"/>
    </row>
  </sheetData>
  <sheetProtection/>
  <mergeCells count="18">
    <mergeCell ref="U27:V27"/>
    <mergeCell ref="B9:C9"/>
    <mergeCell ref="E27:F27"/>
    <mergeCell ref="K27:M27"/>
    <mergeCell ref="N27:O27"/>
    <mergeCell ref="Q27:T27"/>
    <mergeCell ref="T22:V22"/>
    <mergeCell ref="F23:I23"/>
    <mergeCell ref="K23:M23"/>
    <mergeCell ref="N23:P23"/>
    <mergeCell ref="C1:J1"/>
    <mergeCell ref="C7:J7"/>
    <mergeCell ref="Q23:S23"/>
    <mergeCell ref="T23:V23"/>
    <mergeCell ref="F22:I22"/>
    <mergeCell ref="K22:M22"/>
    <mergeCell ref="N22:P22"/>
    <mergeCell ref="Q22:S22"/>
  </mergeCells>
  <printOptions/>
  <pageMargins left="0.25" right="0.25" top="0.5" bottom="0.78" header="0.5" footer="0.72"/>
  <pageSetup horizontalDpi="600" verticalDpi="600" orientation="landscape" r:id="rId1"/>
  <headerFooter alignWithMargins="0">
    <oddFooter>&amp;L&amp;8&amp;A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L28"/>
  <sheetViews>
    <sheetView zoomScalePageLayoutView="0" workbookViewId="0" topLeftCell="A1">
      <selection activeCell="B12" sqref="B12:F12"/>
    </sheetView>
  </sheetViews>
  <sheetFormatPr defaultColWidth="9.140625" defaultRowHeight="12.75"/>
  <cols>
    <col min="1" max="1" width="4.421875" style="118" customWidth="1"/>
    <col min="2" max="2" width="2.7109375" style="118" customWidth="1"/>
    <col min="3" max="3" width="41.421875" style="118" customWidth="1"/>
    <col min="4" max="4" width="10.140625" style="118" customWidth="1"/>
    <col min="5" max="5" width="16.421875" style="117" customWidth="1"/>
    <col min="6" max="6" width="16.7109375" style="117" customWidth="1"/>
    <col min="7" max="7" width="12.28125" style="117" customWidth="1"/>
    <col min="8" max="8" width="9.140625" style="117" customWidth="1"/>
    <col min="9" max="9" width="9.8515625" style="117" customWidth="1"/>
    <col min="10" max="10" width="10.28125" style="117" customWidth="1"/>
    <col min="11" max="11" width="3.00390625" style="117" customWidth="1"/>
    <col min="12" max="13" width="12.7109375" style="117" customWidth="1"/>
    <col min="14" max="22" width="4.7109375" style="117" customWidth="1"/>
    <col min="23" max="16384" width="9.140625" style="118" customWidth="1"/>
  </cols>
  <sheetData>
    <row r="1" spans="1:18" ht="18.75">
      <c r="A1" s="115"/>
      <c r="B1" s="116"/>
      <c r="C1" s="377"/>
      <c r="D1" s="377"/>
      <c r="E1" s="377"/>
      <c r="F1" s="377"/>
      <c r="G1" s="377"/>
      <c r="H1" s="377"/>
      <c r="I1" s="377"/>
      <c r="J1" s="377"/>
      <c r="K1" s="58"/>
      <c r="L1" s="37"/>
      <c r="M1" s="37"/>
      <c r="N1" s="37"/>
      <c r="O1" s="37"/>
      <c r="P1" s="37"/>
      <c r="Q1" s="37"/>
      <c r="R1" s="37"/>
    </row>
    <row r="2" spans="1:18" ht="18.75">
      <c r="A2" s="119"/>
      <c r="B2" s="120"/>
      <c r="C2" s="424" t="s">
        <v>50</v>
      </c>
      <c r="D2" s="424"/>
      <c r="E2" s="424"/>
      <c r="F2" s="424"/>
      <c r="G2" s="424"/>
      <c r="H2" s="424"/>
      <c r="I2" s="424"/>
      <c r="J2" s="424"/>
      <c r="K2" s="121"/>
      <c r="L2" s="37"/>
      <c r="M2" s="37"/>
      <c r="N2" s="37"/>
      <c r="O2" s="37"/>
      <c r="P2" s="37"/>
      <c r="Q2" s="37"/>
      <c r="R2" s="37"/>
    </row>
    <row r="3" spans="1:18" ht="18.75">
      <c r="A3" s="119"/>
      <c r="B3" s="120"/>
      <c r="C3" s="424" t="s">
        <v>51</v>
      </c>
      <c r="D3" s="424"/>
      <c r="E3" s="424"/>
      <c r="F3" s="424"/>
      <c r="G3" s="424"/>
      <c r="H3" s="424"/>
      <c r="I3" s="424"/>
      <c r="J3" s="424"/>
      <c r="K3" s="121"/>
      <c r="L3" s="37"/>
      <c r="M3" s="37"/>
      <c r="N3" s="37"/>
      <c r="O3" s="37"/>
      <c r="P3" s="37"/>
      <c r="Q3" s="37"/>
      <c r="R3" s="37"/>
    </row>
    <row r="4" spans="1:18" ht="18.75">
      <c r="A4" s="119"/>
      <c r="B4" s="120"/>
      <c r="C4" s="36"/>
      <c r="D4" s="36"/>
      <c r="E4" s="36"/>
      <c r="F4" s="36"/>
      <c r="G4" s="36"/>
      <c r="H4" s="36"/>
      <c r="I4" s="36"/>
      <c r="J4" s="38"/>
      <c r="K4" s="49"/>
      <c r="L4" s="38"/>
      <c r="M4" s="38"/>
      <c r="N4" s="38"/>
      <c r="O4" s="38"/>
      <c r="P4" s="38"/>
      <c r="Q4" s="38"/>
      <c r="R4" s="38"/>
    </row>
    <row r="5" spans="1:11" ht="15.75">
      <c r="A5" s="119"/>
      <c r="B5" s="39" t="s">
        <v>29</v>
      </c>
      <c r="D5" s="39"/>
      <c r="E5" s="122"/>
      <c r="F5" s="39" t="s">
        <v>13</v>
      </c>
      <c r="G5" s="39"/>
      <c r="H5" s="39"/>
      <c r="I5" s="123"/>
      <c r="J5" s="122"/>
      <c r="K5" s="124"/>
    </row>
    <row r="6" spans="1:11" ht="5.25" customHeight="1">
      <c r="A6" s="119"/>
      <c r="B6" s="120"/>
      <c r="C6" s="36"/>
      <c r="D6" s="36"/>
      <c r="E6" s="125"/>
      <c r="F6" s="122"/>
      <c r="G6" s="122"/>
      <c r="H6" s="122"/>
      <c r="I6" s="126"/>
      <c r="J6" s="122"/>
      <c r="K6" s="124"/>
    </row>
    <row r="7" spans="1:11" ht="15.75">
      <c r="A7" s="119"/>
      <c r="B7" s="39" t="s">
        <v>17</v>
      </c>
      <c r="D7" s="39"/>
      <c r="E7" s="122"/>
      <c r="F7" s="39" t="s">
        <v>14</v>
      </c>
      <c r="G7" s="39"/>
      <c r="H7" s="39"/>
      <c r="I7" s="126"/>
      <c r="J7" s="122"/>
      <c r="K7" s="124"/>
    </row>
    <row r="8" spans="1:11" ht="6" customHeight="1">
      <c r="A8" s="119"/>
      <c r="B8" s="120"/>
      <c r="C8" s="36"/>
      <c r="D8" s="36"/>
      <c r="E8" s="125"/>
      <c r="F8" s="122"/>
      <c r="G8" s="122"/>
      <c r="H8" s="122"/>
      <c r="I8" s="126"/>
      <c r="J8" s="122"/>
      <c r="K8" s="124"/>
    </row>
    <row r="9" spans="1:11" ht="28.5" customHeight="1" thickBot="1">
      <c r="A9" s="119"/>
      <c r="B9" s="127"/>
      <c r="C9" s="128"/>
      <c r="D9" s="128"/>
      <c r="E9" s="129"/>
      <c r="F9" s="129"/>
      <c r="G9" s="129"/>
      <c r="H9" s="129"/>
      <c r="I9" s="129"/>
      <c r="J9" s="129"/>
      <c r="K9" s="124"/>
    </row>
    <row r="10" spans="1:38" ht="39" customHeight="1" thickTop="1">
      <c r="A10" s="130"/>
      <c r="B10" s="431" t="s">
        <v>52</v>
      </c>
      <c r="C10" s="432"/>
      <c r="D10" s="432"/>
      <c r="E10" s="432"/>
      <c r="F10" s="433"/>
      <c r="G10" s="428" t="s">
        <v>22</v>
      </c>
      <c r="H10" s="430"/>
      <c r="I10" s="428" t="s">
        <v>11</v>
      </c>
      <c r="J10" s="429"/>
      <c r="K10" s="131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</row>
    <row r="11" spans="1:22" s="135" customFormat="1" ht="37.5" customHeight="1">
      <c r="A11" s="133"/>
      <c r="B11" s="418" t="s">
        <v>53</v>
      </c>
      <c r="C11" s="419"/>
      <c r="D11" s="419"/>
      <c r="E11" s="419"/>
      <c r="F11" s="420"/>
      <c r="G11" s="414"/>
      <c r="H11" s="427"/>
      <c r="I11" s="414"/>
      <c r="J11" s="415"/>
      <c r="K11" s="13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</row>
    <row r="12" spans="1:22" s="135" customFormat="1" ht="37.5" customHeight="1">
      <c r="A12" s="133"/>
      <c r="B12" s="418" t="s">
        <v>54</v>
      </c>
      <c r="C12" s="419"/>
      <c r="D12" s="419"/>
      <c r="E12" s="419"/>
      <c r="F12" s="420"/>
      <c r="G12" s="414"/>
      <c r="H12" s="427"/>
      <c r="I12" s="414"/>
      <c r="J12" s="415"/>
      <c r="K12" s="13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</row>
    <row r="13" spans="1:22" s="135" customFormat="1" ht="37.5" customHeight="1">
      <c r="A13" s="133"/>
      <c r="B13" s="418" t="s">
        <v>55</v>
      </c>
      <c r="C13" s="419"/>
      <c r="D13" s="419"/>
      <c r="E13" s="419"/>
      <c r="F13" s="420"/>
      <c r="G13" s="414"/>
      <c r="H13" s="427"/>
      <c r="I13" s="414"/>
      <c r="J13" s="415"/>
      <c r="K13" s="13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</row>
    <row r="14" spans="1:22" s="135" customFormat="1" ht="37.5" customHeight="1">
      <c r="A14" s="133"/>
      <c r="B14" s="418" t="s">
        <v>56</v>
      </c>
      <c r="C14" s="419"/>
      <c r="D14" s="419"/>
      <c r="E14" s="419"/>
      <c r="F14" s="420"/>
      <c r="G14" s="414"/>
      <c r="H14" s="427"/>
      <c r="I14" s="414"/>
      <c r="J14" s="415"/>
      <c r="K14" s="13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</row>
    <row r="15" spans="1:22" s="135" customFormat="1" ht="37.5" customHeight="1">
      <c r="A15" s="133"/>
      <c r="B15" s="418" t="s">
        <v>57</v>
      </c>
      <c r="C15" s="419"/>
      <c r="D15" s="419"/>
      <c r="E15" s="419"/>
      <c r="F15" s="420"/>
      <c r="G15" s="414"/>
      <c r="H15" s="427"/>
      <c r="I15" s="414"/>
      <c r="J15" s="415"/>
      <c r="K15" s="13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</row>
    <row r="16" spans="1:22" s="135" customFormat="1" ht="37.5" customHeight="1" thickBot="1">
      <c r="A16" s="133"/>
      <c r="B16" s="434" t="s">
        <v>58</v>
      </c>
      <c r="C16" s="435"/>
      <c r="D16" s="435"/>
      <c r="E16" s="435"/>
      <c r="F16" s="436"/>
      <c r="G16" s="416"/>
      <c r="H16" s="437"/>
      <c r="I16" s="416"/>
      <c r="J16" s="417"/>
      <c r="K16" s="13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</row>
    <row r="17" spans="1:22" s="135" customFormat="1" ht="37.5" customHeight="1" thickTop="1">
      <c r="A17" s="136"/>
      <c r="B17" s="137"/>
      <c r="C17" s="137"/>
      <c r="D17" s="137"/>
      <c r="E17" s="137"/>
      <c r="F17" s="137"/>
      <c r="G17" s="114"/>
      <c r="H17" s="114"/>
      <c r="I17" s="114"/>
      <c r="J17" s="114"/>
      <c r="K17" s="13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</row>
    <row r="18" spans="1:22" ht="37.5" customHeight="1" thickBot="1">
      <c r="A18" s="138"/>
      <c r="B18" s="139"/>
      <c r="C18" s="140"/>
      <c r="D18" s="140"/>
      <c r="E18" s="141"/>
      <c r="F18" s="142"/>
      <c r="G18" s="423" t="s">
        <v>59</v>
      </c>
      <c r="H18" s="423"/>
      <c r="I18" s="423"/>
      <c r="J18" s="423"/>
      <c r="K18" s="143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</row>
    <row r="19" spans="3:22" s="120" customFormat="1" ht="180" customHeight="1">
      <c r="C19" s="144"/>
      <c r="D19" s="144"/>
      <c r="E19" s="145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</row>
    <row r="20" spans="3:22" ht="24.75" customHeight="1">
      <c r="C20" s="144"/>
      <c r="D20" s="14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</row>
    <row r="21" spans="3:22" s="120" customFormat="1" ht="24.75" customHeight="1">
      <c r="C21" s="144"/>
      <c r="D21" s="144"/>
      <c r="E21" s="114"/>
      <c r="F21" s="421"/>
      <c r="G21" s="421"/>
      <c r="H21" s="421"/>
      <c r="I21" s="421"/>
      <c r="J21" s="114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</row>
    <row r="22" spans="3:22" s="120" customFormat="1" ht="24.75" customHeight="1">
      <c r="C22" s="146"/>
      <c r="D22" s="146"/>
      <c r="E22" s="147"/>
      <c r="F22" s="422"/>
      <c r="G22" s="422"/>
      <c r="H22" s="422"/>
      <c r="I22" s="422"/>
      <c r="J22" s="147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</row>
    <row r="23" spans="3:4" ht="24.75" customHeight="1">
      <c r="C23" s="148"/>
      <c r="D23" s="148"/>
    </row>
    <row r="24" spans="3:6" ht="12.75">
      <c r="C24" s="148"/>
      <c r="D24" s="148"/>
      <c r="F24" s="117" t="s">
        <v>0</v>
      </c>
    </row>
    <row r="25" spans="3:22" ht="12.75">
      <c r="C25" s="149"/>
      <c r="D25" s="149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Q25" s="122"/>
      <c r="R25" s="122"/>
      <c r="S25" s="122"/>
      <c r="T25" s="122"/>
      <c r="U25" s="122"/>
      <c r="V25" s="122"/>
    </row>
    <row r="26" spans="5:22" ht="17.25" customHeight="1">
      <c r="E26" s="425"/>
      <c r="F26" s="425"/>
      <c r="G26" s="150"/>
      <c r="H26" s="150"/>
      <c r="I26" s="150"/>
      <c r="J26" s="151"/>
      <c r="K26" s="426"/>
      <c r="L26" s="426"/>
      <c r="M26" s="426"/>
      <c r="N26" s="426"/>
      <c r="O26" s="426"/>
      <c r="P26" s="151"/>
      <c r="Q26" s="426"/>
      <c r="R26" s="426"/>
      <c r="S26" s="426"/>
      <c r="T26" s="426"/>
      <c r="U26" s="426"/>
      <c r="V26" s="426"/>
    </row>
    <row r="28" spans="3:4" ht="12.75">
      <c r="C28" s="148"/>
      <c r="D28" s="148"/>
    </row>
  </sheetData>
  <sheetProtection/>
  <mergeCells count="40">
    <mergeCell ref="B10:F10"/>
    <mergeCell ref="B11:F11"/>
    <mergeCell ref="G12:H12"/>
    <mergeCell ref="G13:H13"/>
    <mergeCell ref="B16:F16"/>
    <mergeCell ref="G14:H14"/>
    <mergeCell ref="G15:H15"/>
    <mergeCell ref="G16:H16"/>
    <mergeCell ref="B12:F12"/>
    <mergeCell ref="I11:J11"/>
    <mergeCell ref="I12:J12"/>
    <mergeCell ref="I13:J13"/>
    <mergeCell ref="G11:H11"/>
    <mergeCell ref="I10:J10"/>
    <mergeCell ref="G10:H10"/>
    <mergeCell ref="E26:F26"/>
    <mergeCell ref="K26:M26"/>
    <mergeCell ref="N26:O26"/>
    <mergeCell ref="Q26:T26"/>
    <mergeCell ref="U26:V26"/>
    <mergeCell ref="Q21:S21"/>
    <mergeCell ref="C1:J1"/>
    <mergeCell ref="F21:I21"/>
    <mergeCell ref="K21:M21"/>
    <mergeCell ref="N21:P21"/>
    <mergeCell ref="B13:F13"/>
    <mergeCell ref="B14:F14"/>
    <mergeCell ref="I14:J14"/>
    <mergeCell ref="G18:J18"/>
    <mergeCell ref="C3:J3"/>
    <mergeCell ref="C2:J2"/>
    <mergeCell ref="I15:J15"/>
    <mergeCell ref="I16:J16"/>
    <mergeCell ref="B15:F15"/>
    <mergeCell ref="T21:V21"/>
    <mergeCell ref="F22:I22"/>
    <mergeCell ref="K22:M22"/>
    <mergeCell ref="N22:P22"/>
    <mergeCell ref="Q22:S22"/>
    <mergeCell ref="T22:V22"/>
  </mergeCells>
  <printOptions/>
  <pageMargins left="0.25" right="0.25" top="0.5" bottom="0.78" header="0.5" footer="0.72"/>
  <pageSetup horizontalDpi="600" verticalDpi="600" orientation="landscape" r:id="rId1"/>
  <headerFooter alignWithMargins="0">
    <oddFooter>&amp;L&amp;8&amp;A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.140625" style="0" customWidth="1"/>
    <col min="2" max="2" width="47.421875" style="0" customWidth="1"/>
    <col min="3" max="3" width="12.00390625" style="1" customWidth="1"/>
    <col min="4" max="4" width="13.421875" style="1" customWidth="1"/>
    <col min="5" max="5" width="19.8515625" style="1" customWidth="1"/>
    <col min="6" max="6" width="30.00390625" style="1" customWidth="1"/>
    <col min="7" max="7" width="2.421875" style="1" customWidth="1"/>
    <col min="8" max="9" width="12.7109375" style="1" customWidth="1"/>
    <col min="10" max="18" width="4.7109375" style="1" customWidth="1"/>
  </cols>
  <sheetData>
    <row r="1" spans="1:14" ht="18.75">
      <c r="A1" s="47"/>
      <c r="B1" s="377" t="s">
        <v>26</v>
      </c>
      <c r="C1" s="377"/>
      <c r="D1" s="377"/>
      <c r="E1" s="377"/>
      <c r="F1" s="377"/>
      <c r="G1" s="58"/>
      <c r="H1" s="37"/>
      <c r="I1" s="37"/>
      <c r="J1" s="37"/>
      <c r="K1" s="37"/>
      <c r="L1" s="37"/>
      <c r="M1" s="37"/>
      <c r="N1" s="37"/>
    </row>
    <row r="2" spans="1:14" ht="18.75">
      <c r="A2" s="48"/>
      <c r="B2" s="36"/>
      <c r="C2" s="36"/>
      <c r="D2" s="36"/>
      <c r="E2" s="36"/>
      <c r="F2" s="38"/>
      <c r="G2" s="49"/>
      <c r="H2" s="38"/>
      <c r="I2" s="38"/>
      <c r="J2" s="38"/>
      <c r="K2" s="38"/>
      <c r="L2" s="38"/>
      <c r="M2" s="38"/>
      <c r="N2" s="38"/>
    </row>
    <row r="3" spans="1:7" ht="15.75">
      <c r="A3" s="48"/>
      <c r="B3" s="39" t="s">
        <v>16</v>
      </c>
      <c r="C3" s="8"/>
      <c r="D3" s="39" t="s">
        <v>13</v>
      </c>
      <c r="E3" s="33"/>
      <c r="F3" s="8"/>
      <c r="G3" s="50"/>
    </row>
    <row r="4" spans="1:7" ht="5.25" customHeight="1">
      <c r="A4" s="48"/>
      <c r="B4" s="34"/>
      <c r="C4" s="29"/>
      <c r="D4" s="8"/>
      <c r="E4" s="33"/>
      <c r="F4" s="8"/>
      <c r="G4" s="50"/>
    </row>
    <row r="5" spans="1:7" ht="15.75">
      <c r="A5" s="48"/>
      <c r="B5" s="39" t="s">
        <v>65</v>
      </c>
      <c r="C5" s="8"/>
      <c r="D5" s="39" t="s">
        <v>14</v>
      </c>
      <c r="E5" s="33"/>
      <c r="F5" s="8"/>
      <c r="G5" s="50"/>
    </row>
    <row r="6" spans="1:7" ht="6" customHeight="1">
      <c r="A6" s="48"/>
      <c r="B6" s="34"/>
      <c r="C6" s="29"/>
      <c r="D6" s="8"/>
      <c r="E6" s="33"/>
      <c r="F6" s="8"/>
      <c r="G6" s="50"/>
    </row>
    <row r="7" spans="1:7" ht="15.75">
      <c r="A7" s="48"/>
      <c r="B7" s="378" t="s">
        <v>18</v>
      </c>
      <c r="C7" s="378"/>
      <c r="D7" s="378"/>
      <c r="E7" s="378"/>
      <c r="F7" s="378"/>
      <c r="G7" s="50"/>
    </row>
    <row r="8" spans="1:7" ht="28.5" customHeight="1" thickBot="1">
      <c r="A8" s="48"/>
      <c r="B8" s="42"/>
      <c r="C8" s="43"/>
      <c r="D8" s="43"/>
      <c r="E8" s="43"/>
      <c r="F8" s="43"/>
      <c r="G8" s="50"/>
    </row>
    <row r="9" spans="1:34" ht="29.25" thickTop="1">
      <c r="A9" s="51"/>
      <c r="B9" s="70" t="s">
        <v>25</v>
      </c>
      <c r="C9" s="71" t="s">
        <v>15</v>
      </c>
      <c r="D9" s="71" t="s">
        <v>9</v>
      </c>
      <c r="E9" s="379" t="s">
        <v>1</v>
      </c>
      <c r="F9" s="380"/>
      <c r="G9" s="59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1:18" s="2" customFormat="1" ht="45" customHeight="1">
      <c r="A10" s="52"/>
      <c r="B10" s="72" t="s">
        <v>27</v>
      </c>
      <c r="C10" s="73"/>
      <c r="D10" s="74"/>
      <c r="E10" s="381" t="s">
        <v>39</v>
      </c>
      <c r="F10" s="382"/>
      <c r="G10" s="60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s="2" customFormat="1" ht="45" customHeight="1">
      <c r="A11" s="52"/>
      <c r="B11" s="72"/>
      <c r="C11" s="75"/>
      <c r="D11" s="76"/>
      <c r="E11" s="370"/>
      <c r="F11" s="371"/>
      <c r="G11" s="6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s="2" customFormat="1" ht="45" customHeight="1">
      <c r="A12" s="52"/>
      <c r="B12" s="72"/>
      <c r="C12" s="75"/>
      <c r="D12" s="76"/>
      <c r="E12" s="370"/>
      <c r="F12" s="371"/>
      <c r="G12" s="6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2" customFormat="1" ht="45" customHeight="1">
      <c r="A13" s="52"/>
      <c r="B13" s="72"/>
      <c r="C13" s="75"/>
      <c r="D13" s="76"/>
      <c r="E13" s="370"/>
      <c r="F13" s="371"/>
      <c r="G13" s="60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s="2" customFormat="1" ht="45" customHeight="1">
      <c r="A14" s="52"/>
      <c r="B14" s="72"/>
      <c r="C14" s="75"/>
      <c r="D14" s="76"/>
      <c r="E14" s="370"/>
      <c r="F14" s="371"/>
      <c r="G14" s="6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2" customFormat="1" ht="45" customHeight="1">
      <c r="A15" s="52"/>
      <c r="B15" s="72"/>
      <c r="C15" s="75"/>
      <c r="D15" s="76"/>
      <c r="E15" s="370"/>
      <c r="F15" s="371"/>
      <c r="G15" s="60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2" customFormat="1" ht="45" customHeight="1">
      <c r="A16" s="53"/>
      <c r="B16" s="77" t="s">
        <v>7</v>
      </c>
      <c r="C16" s="91"/>
      <c r="D16" s="92"/>
      <c r="E16" s="372" t="s">
        <v>39</v>
      </c>
      <c r="F16" s="373"/>
      <c r="G16" s="60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s="2" customFormat="1" ht="26.25" customHeight="1" thickBot="1">
      <c r="A17" s="53"/>
      <c r="B17" s="44"/>
      <c r="C17" s="45"/>
      <c r="D17" s="46"/>
      <c r="E17" s="374"/>
      <c r="F17" s="375"/>
      <c r="G17" s="60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24.75" customHeight="1" thickBot="1" thickTop="1">
      <c r="A18" s="54"/>
      <c r="B18" s="55"/>
      <c r="C18" s="56"/>
      <c r="D18" s="12"/>
      <c r="E18" s="12"/>
      <c r="F18" s="12"/>
      <c r="G18" s="57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18" s="5" customFormat="1" ht="180" customHeight="1">
      <c r="B19" s="23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 ht="24.75" customHeight="1">
      <c r="B20" s="2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2:18" s="5" customFormat="1" ht="24.75" customHeight="1">
      <c r="B21" s="23"/>
      <c r="C21" s="6"/>
      <c r="D21" s="376"/>
      <c r="E21" s="376"/>
      <c r="F21" s="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</row>
    <row r="22" spans="2:18" s="5" customFormat="1" ht="24.75" customHeight="1">
      <c r="B22" s="28"/>
      <c r="C22" s="10"/>
      <c r="D22" s="367"/>
      <c r="E22" s="367"/>
      <c r="F22" s="10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</row>
    <row r="23" ht="24.75" customHeight="1">
      <c r="B23" s="3"/>
    </row>
    <row r="24" spans="2:4" ht="12.75">
      <c r="B24" s="3"/>
      <c r="D24" s="1" t="s">
        <v>0</v>
      </c>
    </row>
    <row r="25" spans="2:18" ht="12.75">
      <c r="B25" s="9"/>
      <c r="C25" s="8"/>
      <c r="D25" s="8"/>
      <c r="E25" s="8"/>
      <c r="F25" s="8"/>
      <c r="G25" s="8"/>
      <c r="H25" s="8"/>
      <c r="I25" s="8"/>
      <c r="J25" s="8"/>
      <c r="K25" s="8"/>
      <c r="M25" s="8"/>
      <c r="N25" s="8"/>
      <c r="O25" s="8"/>
      <c r="P25" s="8"/>
      <c r="Q25" s="8"/>
      <c r="R25" s="8"/>
    </row>
    <row r="26" spans="3:18" ht="17.25" customHeight="1">
      <c r="C26" s="369"/>
      <c r="D26" s="369"/>
      <c r="E26" s="7"/>
      <c r="F26" s="4"/>
      <c r="G26" s="368"/>
      <c r="H26" s="368"/>
      <c r="I26" s="368"/>
      <c r="J26" s="368"/>
      <c r="K26" s="368"/>
      <c r="L26" s="4"/>
      <c r="M26" s="368"/>
      <c r="N26" s="368"/>
      <c r="O26" s="368"/>
      <c r="P26" s="368"/>
      <c r="Q26" s="368"/>
      <c r="R26" s="368"/>
    </row>
    <row r="28" ht="12.75">
      <c r="B28" s="3"/>
    </row>
  </sheetData>
  <sheetProtection/>
  <mergeCells count="26">
    <mergeCell ref="M21:O21"/>
    <mergeCell ref="P21:R21"/>
    <mergeCell ref="B1:F1"/>
    <mergeCell ref="B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D21:E21"/>
    <mergeCell ref="G21:I21"/>
    <mergeCell ref="J21:L21"/>
    <mergeCell ref="P22:R22"/>
    <mergeCell ref="Q26:R26"/>
    <mergeCell ref="C26:D26"/>
    <mergeCell ref="G26:I26"/>
    <mergeCell ref="J26:K26"/>
    <mergeCell ref="M26:P26"/>
    <mergeCell ref="D22:E22"/>
    <mergeCell ref="G22:I22"/>
    <mergeCell ref="J22:L22"/>
    <mergeCell ref="M22:O22"/>
  </mergeCells>
  <printOptions/>
  <pageMargins left="0.5" right="0.5" top="0.5" bottom="0.5" header="0.5" footer="0.5"/>
  <pageSetup horizontalDpi="600" verticalDpi="600" orientation="landscape" r:id="rId1"/>
  <headerFooter alignWithMargins="0">
    <oddFooter>&amp;L&amp;8&amp;A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5.57421875" style="181" customWidth="1"/>
    <col min="2" max="2" width="14.421875" style="181" bestFit="1" customWidth="1"/>
    <col min="3" max="3" width="10.8515625" style="181" bestFit="1" customWidth="1"/>
    <col min="4" max="4" width="15.140625" style="181" bestFit="1" customWidth="1"/>
    <col min="5" max="5" width="16.421875" style="181" bestFit="1" customWidth="1"/>
    <col min="6" max="16384" width="9.140625" style="181" customWidth="1"/>
  </cols>
  <sheetData>
    <row r="1" spans="1:7" ht="18.75">
      <c r="A1" s="183" t="s">
        <v>78</v>
      </c>
      <c r="B1" s="182"/>
      <c r="C1" s="182"/>
      <c r="D1" s="182"/>
      <c r="E1" s="182"/>
      <c r="F1" s="182"/>
      <c r="G1" s="182"/>
    </row>
    <row r="3" spans="1:7" ht="15">
      <c r="A3" s="185" t="s">
        <v>70</v>
      </c>
      <c r="B3" s="210" t="s">
        <v>84</v>
      </c>
      <c r="C3" s="185"/>
      <c r="D3" s="185"/>
      <c r="E3" s="185"/>
      <c r="F3" s="185"/>
      <c r="G3" s="185"/>
    </row>
    <row r="5" spans="1:7" ht="15.75">
      <c r="A5" s="182"/>
      <c r="B5" s="186" t="s">
        <v>79</v>
      </c>
      <c r="C5" s="186"/>
      <c r="D5" s="186"/>
      <c r="E5" s="186"/>
      <c r="F5" s="187"/>
      <c r="G5" s="187"/>
    </row>
    <row r="8" spans="1:7" ht="15.75">
      <c r="A8" s="188" t="s">
        <v>80</v>
      </c>
      <c r="B8" s="189" t="s">
        <v>81</v>
      </c>
      <c r="C8" s="188" t="s">
        <v>82</v>
      </c>
      <c r="D8" s="190"/>
      <c r="E8" s="191" t="s">
        <v>83</v>
      </c>
      <c r="F8" s="182"/>
      <c r="G8" s="182"/>
    </row>
    <row r="9" spans="1:7" ht="15.75">
      <c r="A9" s="192">
        <v>200</v>
      </c>
      <c r="B9" s="208">
        <v>0.3</v>
      </c>
      <c r="C9" s="193">
        <f>1-B9</f>
        <v>0.7</v>
      </c>
      <c r="D9" s="194">
        <f>A9/C9</f>
        <v>285.7142857142857</v>
      </c>
      <c r="E9" s="195">
        <f>D9*B9</f>
        <v>85.71428571428571</v>
      </c>
      <c r="F9" s="182"/>
      <c r="G9" s="182"/>
    </row>
    <row r="16" spans="1:7" ht="18.75">
      <c r="A16" s="183" t="s">
        <v>69</v>
      </c>
      <c r="B16" s="182"/>
      <c r="C16" s="182"/>
      <c r="D16" s="182"/>
      <c r="E16" s="182"/>
      <c r="F16" s="182"/>
      <c r="G16" s="182"/>
    </row>
    <row r="17" ht="15.75">
      <c r="A17" s="196"/>
    </row>
    <row r="18" spans="1:5" ht="15">
      <c r="A18" s="197" t="s">
        <v>70</v>
      </c>
      <c r="B18" s="185" t="s">
        <v>71</v>
      </c>
      <c r="C18" s="185"/>
      <c r="D18" s="185"/>
      <c r="E18" s="185"/>
    </row>
    <row r="19" spans="1:5" ht="15.75">
      <c r="A19" s="198"/>
      <c r="B19" s="198"/>
      <c r="C19" s="198"/>
      <c r="D19" s="199"/>
      <c r="E19" s="182"/>
    </row>
    <row r="20" spans="1:5" ht="15.75">
      <c r="A20" s="198"/>
      <c r="B20" s="198"/>
      <c r="C20" s="198"/>
      <c r="D20" s="199"/>
      <c r="E20" s="182"/>
    </row>
    <row r="21" spans="1:5" ht="14.25">
      <c r="A21" s="188" t="s">
        <v>72</v>
      </c>
      <c r="B21" s="188" t="s">
        <v>73</v>
      </c>
      <c r="C21" s="200"/>
      <c r="D21" s="201" t="s">
        <v>74</v>
      </c>
      <c r="E21" s="200" t="s">
        <v>75</v>
      </c>
    </row>
    <row r="22" spans="1:5" ht="15">
      <c r="A22" s="184">
        <v>120000</v>
      </c>
      <c r="B22" s="184">
        <v>200000</v>
      </c>
      <c r="C22" s="202">
        <f>A22/B22</f>
        <v>0.6</v>
      </c>
      <c r="D22" s="209">
        <f>E9</f>
        <v>85.71428571428571</v>
      </c>
      <c r="E22" s="203">
        <f>C22*D22</f>
        <v>51.42857142857142</v>
      </c>
    </row>
    <row r="23" spans="1:3" ht="15.75">
      <c r="A23" s="204"/>
      <c r="B23" s="205"/>
      <c r="C23" s="206"/>
    </row>
    <row r="32" ht="12.75">
      <c r="A32" s="207"/>
    </row>
  </sheetData>
  <sheetProtection sheet="1" selectLockedCell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4.421875" style="0" customWidth="1"/>
    <col min="2" max="2" width="2.7109375" style="0" customWidth="1"/>
    <col min="3" max="3" width="53.00390625" style="0" customWidth="1"/>
    <col min="4" max="4" width="17.7109375" style="1" customWidth="1"/>
    <col min="5" max="5" width="16.140625" style="1" customWidth="1"/>
    <col min="6" max="6" width="17.57421875" style="1" customWidth="1"/>
    <col min="7" max="7" width="14.57421875" style="1" customWidth="1"/>
    <col min="8" max="8" width="3.00390625" style="1" customWidth="1"/>
    <col min="9" max="10" width="12.7109375" style="1" customWidth="1"/>
    <col min="11" max="19" width="4.7109375" style="1" customWidth="1"/>
  </cols>
  <sheetData>
    <row r="1" spans="1:15" ht="18.75">
      <c r="A1" s="47"/>
      <c r="B1" s="62"/>
      <c r="C1" s="377" t="s">
        <v>19</v>
      </c>
      <c r="D1" s="377"/>
      <c r="E1" s="377"/>
      <c r="F1" s="377"/>
      <c r="G1" s="377"/>
      <c r="H1" s="58"/>
      <c r="I1" s="37"/>
      <c r="J1" s="37"/>
      <c r="K1" s="37"/>
      <c r="L1" s="37"/>
      <c r="M1" s="37"/>
      <c r="N1" s="37"/>
      <c r="O1" s="37"/>
    </row>
    <row r="2" spans="1:15" ht="18.75">
      <c r="A2" s="48"/>
      <c r="B2" s="5"/>
      <c r="C2" s="384" t="s">
        <v>12</v>
      </c>
      <c r="D2" s="384"/>
      <c r="E2" s="384"/>
      <c r="F2" s="384"/>
      <c r="G2" s="384"/>
      <c r="H2" s="49"/>
      <c r="I2" s="38"/>
      <c r="J2" s="38"/>
      <c r="K2" s="38"/>
      <c r="L2" s="38"/>
      <c r="M2" s="38"/>
      <c r="N2" s="38"/>
      <c r="O2" s="38"/>
    </row>
    <row r="3" spans="1:15" ht="18.75">
      <c r="A3" s="48"/>
      <c r="B3" s="5"/>
      <c r="C3" s="36"/>
      <c r="D3" s="36"/>
      <c r="E3" s="36"/>
      <c r="F3" s="36"/>
      <c r="G3" s="38"/>
      <c r="H3" s="49"/>
      <c r="I3" s="38"/>
      <c r="J3" s="38"/>
      <c r="K3" s="38"/>
      <c r="L3" s="38"/>
      <c r="M3" s="38"/>
      <c r="N3" s="38"/>
      <c r="O3" s="38"/>
    </row>
    <row r="4" spans="1:8" ht="15.75">
      <c r="A4" s="48"/>
      <c r="B4" s="5"/>
      <c r="C4" s="39" t="s">
        <v>16</v>
      </c>
      <c r="D4" s="8"/>
      <c r="E4" s="39" t="s">
        <v>13</v>
      </c>
      <c r="F4" s="33"/>
      <c r="G4" s="8"/>
      <c r="H4" s="50"/>
    </row>
    <row r="5" spans="1:8" ht="5.25" customHeight="1">
      <c r="A5" s="48"/>
      <c r="B5" s="5"/>
      <c r="C5" s="34"/>
      <c r="D5" s="29"/>
      <c r="E5" s="8"/>
      <c r="F5" s="33"/>
      <c r="G5" s="8"/>
      <c r="H5" s="50"/>
    </row>
    <row r="6" spans="1:8" ht="15.75">
      <c r="A6" s="48"/>
      <c r="B6" s="5"/>
      <c r="C6" s="39" t="s">
        <v>65</v>
      </c>
      <c r="D6" s="8"/>
      <c r="E6" s="39" t="s">
        <v>14</v>
      </c>
      <c r="F6" s="33"/>
      <c r="G6" s="8"/>
      <c r="H6" s="50"/>
    </row>
    <row r="7" spans="1:8" ht="6" customHeight="1">
      <c r="A7" s="48"/>
      <c r="B7" s="5"/>
      <c r="C7" s="34"/>
      <c r="D7" s="29"/>
      <c r="E7" s="8"/>
      <c r="F7" s="33"/>
      <c r="G7" s="8"/>
      <c r="H7" s="50"/>
    </row>
    <row r="8" spans="1:8" ht="15.75">
      <c r="A8" s="48"/>
      <c r="B8" s="5"/>
      <c r="C8" s="378"/>
      <c r="D8" s="378"/>
      <c r="E8" s="378"/>
      <c r="F8" s="378"/>
      <c r="G8" s="378"/>
      <c r="H8" s="50"/>
    </row>
    <row r="9" spans="1:8" ht="28.5" customHeight="1" thickBot="1">
      <c r="A9" s="48"/>
      <c r="B9" s="64"/>
      <c r="C9" s="42"/>
      <c r="D9" s="43"/>
      <c r="E9" s="154"/>
      <c r="F9" s="43"/>
      <c r="G9" s="43"/>
      <c r="H9" s="50"/>
    </row>
    <row r="10" spans="1:35" ht="39" thickTop="1">
      <c r="A10" s="51"/>
      <c r="B10" s="383" t="s">
        <v>20</v>
      </c>
      <c r="C10" s="383"/>
      <c r="D10" s="35" t="s">
        <v>21</v>
      </c>
      <c r="E10" s="35" t="s">
        <v>24</v>
      </c>
      <c r="F10" s="35" t="s">
        <v>22</v>
      </c>
      <c r="G10" s="61" t="s">
        <v>23</v>
      </c>
      <c r="H10" s="59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</row>
    <row r="11" spans="1:19" s="2" customFormat="1" ht="30" customHeight="1">
      <c r="A11" s="52"/>
      <c r="B11" s="11">
        <v>1</v>
      </c>
      <c r="C11" s="65"/>
      <c r="D11" s="66"/>
      <c r="E11" s="67"/>
      <c r="F11" s="68"/>
      <c r="G11" s="84"/>
      <c r="H11" s="60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2" customFormat="1" ht="30" customHeight="1">
      <c r="A12" s="52"/>
      <c r="B12" s="11">
        <v>2</v>
      </c>
      <c r="C12" s="65"/>
      <c r="D12" s="66"/>
      <c r="E12" s="67"/>
      <c r="F12" s="68"/>
      <c r="G12" s="84"/>
      <c r="H12" s="60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2" customFormat="1" ht="30" customHeight="1">
      <c r="A13" s="52"/>
      <c r="B13" s="11">
        <v>3</v>
      </c>
      <c r="C13" s="65"/>
      <c r="D13" s="66"/>
      <c r="E13" s="67"/>
      <c r="F13" s="68"/>
      <c r="G13" s="84"/>
      <c r="H13" s="6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2" customFormat="1" ht="30" customHeight="1">
      <c r="A14" s="52"/>
      <c r="B14" s="11">
        <v>4</v>
      </c>
      <c r="C14" s="69"/>
      <c r="D14" s="66"/>
      <c r="E14" s="67"/>
      <c r="F14" s="68"/>
      <c r="G14" s="84"/>
      <c r="H14" s="6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2" customFormat="1" ht="30" customHeight="1">
      <c r="A15" s="52"/>
      <c r="B15" s="11">
        <v>5</v>
      </c>
      <c r="C15" s="69"/>
      <c r="D15" s="66"/>
      <c r="E15" s="67"/>
      <c r="F15" s="68"/>
      <c r="G15" s="84"/>
      <c r="H15" s="6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2" customFormat="1" ht="30" customHeight="1">
      <c r="A16" s="52"/>
      <c r="B16" s="11">
        <v>6</v>
      </c>
      <c r="C16" s="65"/>
      <c r="D16" s="66"/>
      <c r="E16" s="67"/>
      <c r="F16" s="68"/>
      <c r="G16" s="84"/>
      <c r="H16" s="6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2" customFormat="1" ht="30" customHeight="1">
      <c r="A17" s="52"/>
      <c r="B17" s="11">
        <v>7</v>
      </c>
      <c r="C17" s="69"/>
      <c r="D17" s="66"/>
      <c r="E17" s="67"/>
      <c r="F17" s="68"/>
      <c r="G17" s="84"/>
      <c r="H17" s="6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2" customFormat="1" ht="30" customHeight="1">
      <c r="A18" s="52"/>
      <c r="B18" s="11">
        <v>8</v>
      </c>
      <c r="C18" s="69"/>
      <c r="D18" s="66"/>
      <c r="E18" s="67"/>
      <c r="F18" s="68"/>
      <c r="G18" s="84"/>
      <c r="H18" s="6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2" customFormat="1" ht="30" customHeight="1" thickBot="1">
      <c r="A19" s="52"/>
      <c r="B19" s="79">
        <v>9</v>
      </c>
      <c r="C19" s="80"/>
      <c r="D19" s="81"/>
      <c r="E19" s="82"/>
      <c r="F19" s="83"/>
      <c r="G19" s="85"/>
      <c r="H19" s="6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37.5" customHeight="1" thickBot="1" thickTop="1">
      <c r="A20" s="54"/>
      <c r="B20" s="63"/>
      <c r="C20" s="55"/>
      <c r="D20" s="56"/>
      <c r="E20" s="12"/>
      <c r="F20" s="12"/>
      <c r="G20" s="12"/>
      <c r="H20" s="57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3:19" s="5" customFormat="1" ht="18" customHeight="1">
      <c r="C21" s="23"/>
      <c r="D21" s="4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3:19" ht="24.75" customHeight="1">
      <c r="C22" s="2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3:19" s="5" customFormat="1" ht="24.75" customHeight="1">
      <c r="C23" s="23"/>
      <c r="D23" s="6"/>
      <c r="E23" s="376"/>
      <c r="F23" s="376"/>
      <c r="G23" s="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</row>
    <row r="24" spans="3:19" s="5" customFormat="1" ht="24.75" customHeight="1">
      <c r="C24" s="28"/>
      <c r="D24" s="10"/>
      <c r="E24" s="367"/>
      <c r="F24" s="367"/>
      <c r="G24" s="10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</row>
    <row r="25" ht="24.75" customHeight="1">
      <c r="C25" s="3"/>
    </row>
    <row r="26" spans="3:5" ht="12.75">
      <c r="C26" s="3"/>
      <c r="E26" s="1" t="s">
        <v>0</v>
      </c>
    </row>
    <row r="27" spans="3:19" ht="12.75">
      <c r="C27" s="9"/>
      <c r="D27" s="8"/>
      <c r="E27" s="8"/>
      <c r="F27" s="8"/>
      <c r="G27" s="8"/>
      <c r="H27" s="8"/>
      <c r="I27" s="8"/>
      <c r="J27" s="8"/>
      <c r="K27" s="8"/>
      <c r="L27" s="8"/>
      <c r="N27" s="8"/>
      <c r="O27" s="8"/>
      <c r="P27" s="8"/>
      <c r="Q27" s="8"/>
      <c r="R27" s="8"/>
      <c r="S27" s="8"/>
    </row>
    <row r="28" spans="4:19" ht="17.25" customHeight="1">
      <c r="D28" s="369"/>
      <c r="E28" s="369"/>
      <c r="F28" s="7"/>
      <c r="G28" s="4"/>
      <c r="H28" s="368"/>
      <c r="I28" s="368"/>
      <c r="J28" s="368"/>
      <c r="K28" s="368"/>
      <c r="L28" s="368"/>
      <c r="M28" s="4"/>
      <c r="N28" s="368"/>
      <c r="O28" s="368"/>
      <c r="P28" s="368"/>
      <c r="Q28" s="368"/>
      <c r="R28" s="368"/>
      <c r="S28" s="368"/>
    </row>
    <row r="30" ht="12.75">
      <c r="C30" s="3"/>
    </row>
  </sheetData>
  <sheetProtection/>
  <mergeCells count="19">
    <mergeCell ref="C1:G1"/>
    <mergeCell ref="C2:G2"/>
    <mergeCell ref="C8:G8"/>
    <mergeCell ref="N24:P24"/>
    <mergeCell ref="Q24:S24"/>
    <mergeCell ref="E23:F23"/>
    <mergeCell ref="H23:J23"/>
    <mergeCell ref="K23:M23"/>
    <mergeCell ref="N23:P23"/>
    <mergeCell ref="R28:S28"/>
    <mergeCell ref="B10:C10"/>
    <mergeCell ref="D28:E28"/>
    <mergeCell ref="H28:J28"/>
    <mergeCell ref="K28:L28"/>
    <mergeCell ref="N28:Q28"/>
    <mergeCell ref="Q23:S23"/>
    <mergeCell ref="E24:F24"/>
    <mergeCell ref="H24:J24"/>
    <mergeCell ref="K24:M24"/>
  </mergeCells>
  <printOptions/>
  <pageMargins left="0.5" right="0.5" top="0.5" bottom="0.5" header="0.5" footer="0.5"/>
  <pageSetup horizontalDpi="600" verticalDpi="600" orientation="landscape" r:id="rId1"/>
  <headerFooter alignWithMargins="0">
    <oddFooter>&amp;L&amp;8&amp;A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30"/>
  <sheetViews>
    <sheetView zoomScalePageLayoutView="0" workbookViewId="0" topLeftCell="C1">
      <selection activeCell="C8" sqref="C8:H8"/>
    </sheetView>
  </sheetViews>
  <sheetFormatPr defaultColWidth="9.140625" defaultRowHeight="12.75"/>
  <cols>
    <col min="1" max="1" width="4.421875" style="0" customWidth="1"/>
    <col min="2" max="2" width="2.7109375" style="0" customWidth="1"/>
    <col min="3" max="3" width="47.8515625" style="0" customWidth="1"/>
    <col min="4" max="4" width="11.7109375" style="0" customWidth="1"/>
    <col min="5" max="5" width="17.7109375" style="1" customWidth="1"/>
    <col min="6" max="6" width="16.140625" style="1" customWidth="1"/>
    <col min="7" max="7" width="11.7109375" style="1" customWidth="1"/>
    <col min="8" max="8" width="14.57421875" style="1" customWidth="1"/>
    <col min="9" max="9" width="3.00390625" style="1" customWidth="1"/>
    <col min="10" max="11" width="12.7109375" style="1" customWidth="1"/>
    <col min="12" max="20" width="4.7109375" style="1" customWidth="1"/>
  </cols>
  <sheetData>
    <row r="1" spans="1:16" ht="18.75">
      <c r="A1" s="47"/>
      <c r="B1" s="62"/>
      <c r="C1" s="377" t="s">
        <v>19</v>
      </c>
      <c r="D1" s="377"/>
      <c r="E1" s="377"/>
      <c r="F1" s="377"/>
      <c r="G1" s="377"/>
      <c r="H1" s="377"/>
      <c r="I1" s="58"/>
      <c r="J1" s="37"/>
      <c r="K1" s="37"/>
      <c r="L1" s="37"/>
      <c r="M1" s="37"/>
      <c r="N1" s="37"/>
      <c r="O1" s="37"/>
      <c r="P1" s="37"/>
    </row>
    <row r="2" spans="1:16" ht="18.75">
      <c r="A2" s="48"/>
      <c r="B2" s="5"/>
      <c r="C2" s="384" t="s">
        <v>12</v>
      </c>
      <c r="D2" s="384"/>
      <c r="E2" s="384"/>
      <c r="F2" s="384"/>
      <c r="G2" s="384"/>
      <c r="H2" s="384"/>
      <c r="I2" s="49"/>
      <c r="J2" s="38"/>
      <c r="K2" s="38"/>
      <c r="L2" s="38"/>
      <c r="M2" s="38"/>
      <c r="N2" s="38"/>
      <c r="O2" s="38"/>
      <c r="P2" s="38"/>
    </row>
    <row r="3" spans="1:16" ht="18.75">
      <c r="A3" s="48"/>
      <c r="B3" s="5"/>
      <c r="C3" s="36"/>
      <c r="D3" s="36"/>
      <c r="E3" s="36"/>
      <c r="F3" s="36"/>
      <c r="G3" s="36"/>
      <c r="H3" s="38"/>
      <c r="I3" s="49"/>
      <c r="J3" s="38"/>
      <c r="K3" s="38"/>
      <c r="L3" s="38"/>
      <c r="M3" s="38"/>
      <c r="N3" s="38"/>
      <c r="O3" s="38"/>
      <c r="P3" s="38"/>
    </row>
    <row r="4" spans="1:9" ht="15.75">
      <c r="A4" s="48"/>
      <c r="B4" s="5"/>
      <c r="C4" s="39" t="s">
        <v>29</v>
      </c>
      <c r="D4" s="39"/>
      <c r="E4" s="8"/>
      <c r="F4" s="39" t="s">
        <v>48</v>
      </c>
      <c r="G4" s="88"/>
      <c r="H4" s="8"/>
      <c r="I4" s="50"/>
    </row>
    <row r="5" spans="1:9" ht="5.25" customHeight="1">
      <c r="A5" s="48"/>
      <c r="B5" s="5"/>
      <c r="C5" s="34"/>
      <c r="D5" s="34"/>
      <c r="E5" s="29"/>
      <c r="F5" s="8"/>
      <c r="G5" s="33"/>
      <c r="H5" s="8"/>
      <c r="I5" s="50"/>
    </row>
    <row r="6" spans="1:9" ht="15.75">
      <c r="A6" s="48"/>
      <c r="B6" s="5"/>
      <c r="C6" s="39" t="s">
        <v>17</v>
      </c>
      <c r="D6" s="39"/>
      <c r="E6" s="8"/>
      <c r="F6" s="39" t="s">
        <v>34</v>
      </c>
      <c r="G6" s="33"/>
      <c r="H6" s="8"/>
      <c r="I6" s="50"/>
    </row>
    <row r="7" spans="1:9" ht="6" customHeight="1">
      <c r="A7" s="48"/>
      <c r="B7" s="5"/>
      <c r="C7" s="34"/>
      <c r="D7" s="34"/>
      <c r="E7" s="29"/>
      <c r="F7" s="8"/>
      <c r="G7" s="33"/>
      <c r="H7" s="8"/>
      <c r="I7" s="50"/>
    </row>
    <row r="8" spans="1:9" ht="15.75">
      <c r="A8" s="48"/>
      <c r="B8" s="5"/>
      <c r="C8" s="378"/>
      <c r="D8" s="378"/>
      <c r="E8" s="378"/>
      <c r="F8" s="378"/>
      <c r="G8" s="378"/>
      <c r="H8" s="378"/>
      <c r="I8" s="50"/>
    </row>
    <row r="9" spans="1:9" ht="28.5" customHeight="1" thickBot="1">
      <c r="A9" s="48"/>
      <c r="B9" s="64"/>
      <c r="C9" s="42"/>
      <c r="D9" s="42"/>
      <c r="E9" s="43"/>
      <c r="F9" s="43"/>
      <c r="G9" s="43"/>
      <c r="H9" s="43"/>
      <c r="I9" s="50"/>
    </row>
    <row r="10" spans="1:36" ht="39" thickTop="1">
      <c r="A10" s="51"/>
      <c r="B10" s="383" t="s">
        <v>20</v>
      </c>
      <c r="C10" s="383"/>
      <c r="D10" s="90" t="s">
        <v>28</v>
      </c>
      <c r="E10" s="35" t="s">
        <v>21</v>
      </c>
      <c r="F10" s="35" t="s">
        <v>24</v>
      </c>
      <c r="G10" s="35" t="s">
        <v>22</v>
      </c>
      <c r="H10" s="61" t="s">
        <v>23</v>
      </c>
      <c r="I10" s="59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1:20" s="2" customFormat="1" ht="30" customHeight="1">
      <c r="A11" s="52"/>
      <c r="B11" s="11">
        <v>1</v>
      </c>
      <c r="C11" s="65"/>
      <c r="D11" s="89"/>
      <c r="E11" s="66"/>
      <c r="F11" s="67"/>
      <c r="G11" s="68"/>
      <c r="H11" s="84"/>
      <c r="I11" s="6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2" customFormat="1" ht="30" customHeight="1">
      <c r="A12" s="52"/>
      <c r="B12" s="11">
        <v>2</v>
      </c>
      <c r="C12" s="65"/>
      <c r="D12" s="65"/>
      <c r="E12" s="66"/>
      <c r="F12" s="67"/>
      <c r="G12" s="68"/>
      <c r="H12" s="84"/>
      <c r="I12" s="6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2" customFormat="1" ht="30" customHeight="1">
      <c r="A13" s="52"/>
      <c r="B13" s="11">
        <v>3</v>
      </c>
      <c r="C13" s="65"/>
      <c r="D13" s="65"/>
      <c r="E13" s="66"/>
      <c r="F13" s="67"/>
      <c r="G13" s="68"/>
      <c r="H13" s="84"/>
      <c r="I13" s="6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2" customFormat="1" ht="30" customHeight="1">
      <c r="A14" s="52"/>
      <c r="B14" s="11">
        <v>4</v>
      </c>
      <c r="C14" s="69"/>
      <c r="D14" s="69"/>
      <c r="E14" s="66"/>
      <c r="F14" s="67"/>
      <c r="G14" s="68"/>
      <c r="H14" s="84"/>
      <c r="I14" s="6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2" customFormat="1" ht="30" customHeight="1">
      <c r="A15" s="52"/>
      <c r="B15" s="11">
        <v>5</v>
      </c>
      <c r="C15" s="69"/>
      <c r="D15" s="69"/>
      <c r="E15" s="66"/>
      <c r="F15" s="67"/>
      <c r="G15" s="68"/>
      <c r="H15" s="84"/>
      <c r="I15" s="60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2" customFormat="1" ht="30" customHeight="1">
      <c r="A16" s="52"/>
      <c r="B16" s="11">
        <v>6</v>
      </c>
      <c r="C16" s="65"/>
      <c r="D16" s="65"/>
      <c r="E16" s="66"/>
      <c r="F16" s="67"/>
      <c r="G16" s="68"/>
      <c r="H16" s="84"/>
      <c r="I16" s="6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2" customFormat="1" ht="30" customHeight="1">
      <c r="A17" s="52"/>
      <c r="B17" s="11">
        <v>7</v>
      </c>
      <c r="C17" s="69"/>
      <c r="D17" s="69"/>
      <c r="E17" s="66"/>
      <c r="F17" s="67"/>
      <c r="G17" s="68"/>
      <c r="H17" s="84"/>
      <c r="I17" s="6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2" customFormat="1" ht="30" customHeight="1">
      <c r="A18" s="52"/>
      <c r="B18" s="11">
        <v>8</v>
      </c>
      <c r="C18" s="69"/>
      <c r="D18" s="69"/>
      <c r="E18" s="66"/>
      <c r="F18" s="67"/>
      <c r="G18" s="68"/>
      <c r="H18" s="84"/>
      <c r="I18" s="6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2" customFormat="1" ht="30" customHeight="1" thickBot="1">
      <c r="A19" s="52"/>
      <c r="B19" s="79">
        <v>9</v>
      </c>
      <c r="C19" s="80"/>
      <c r="D19" s="80"/>
      <c r="E19" s="81"/>
      <c r="F19" s="82"/>
      <c r="G19" s="83"/>
      <c r="H19" s="85"/>
      <c r="I19" s="60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37.5" customHeight="1" thickBot="1" thickTop="1">
      <c r="A20" s="54"/>
      <c r="B20" s="63"/>
      <c r="C20" s="55"/>
      <c r="D20" s="55"/>
      <c r="E20" s="56"/>
      <c r="F20" s="12"/>
      <c r="G20" s="12"/>
      <c r="H20" s="12"/>
      <c r="I20" s="5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3:20" s="5" customFormat="1" ht="180" customHeight="1">
      <c r="C21" s="23"/>
      <c r="D21" s="23"/>
      <c r="E21" s="41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3:20" ht="24.75" customHeight="1">
      <c r="C22" s="23"/>
      <c r="D22" s="2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3:20" s="5" customFormat="1" ht="24.75" customHeight="1">
      <c r="C23" s="23"/>
      <c r="D23" s="23"/>
      <c r="E23" s="6"/>
      <c r="F23" s="376"/>
      <c r="G23" s="376"/>
      <c r="H23" s="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</row>
    <row r="24" spans="3:20" s="5" customFormat="1" ht="24.75" customHeight="1">
      <c r="C24" s="28"/>
      <c r="D24" s="28"/>
      <c r="E24" s="10"/>
      <c r="F24" s="367"/>
      <c r="G24" s="367"/>
      <c r="H24" s="10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</row>
    <row r="25" spans="3:4" ht="24.75" customHeight="1">
      <c r="C25" s="3"/>
      <c r="D25" s="3"/>
    </row>
    <row r="26" spans="3:6" ht="12.75">
      <c r="C26" s="3"/>
      <c r="D26" s="3"/>
      <c r="F26" s="1" t="s">
        <v>0</v>
      </c>
    </row>
    <row r="27" spans="3:20" ht="12.75">
      <c r="C27" s="9"/>
      <c r="D27" s="9"/>
      <c r="E27" s="8"/>
      <c r="F27" s="8"/>
      <c r="G27" s="8"/>
      <c r="H27" s="8"/>
      <c r="I27" s="8"/>
      <c r="J27" s="8"/>
      <c r="K27" s="8"/>
      <c r="L27" s="8"/>
      <c r="M27" s="8"/>
      <c r="O27" s="8"/>
      <c r="P27" s="8"/>
      <c r="Q27" s="8"/>
      <c r="R27" s="8"/>
      <c r="S27" s="8"/>
      <c r="T27" s="8"/>
    </row>
    <row r="28" spans="5:20" ht="17.25" customHeight="1">
      <c r="E28" s="369"/>
      <c r="F28" s="369"/>
      <c r="G28" s="7"/>
      <c r="H28" s="4"/>
      <c r="I28" s="368"/>
      <c r="J28" s="368"/>
      <c r="K28" s="368"/>
      <c r="L28" s="368"/>
      <c r="M28" s="368"/>
      <c r="N28" s="4"/>
      <c r="O28" s="368"/>
      <c r="P28" s="368"/>
      <c r="Q28" s="368"/>
      <c r="R28" s="368"/>
      <c r="S28" s="368"/>
      <c r="T28" s="368"/>
    </row>
    <row r="30" spans="3:4" ht="12.75">
      <c r="C30" s="3"/>
      <c r="D30" s="3"/>
    </row>
  </sheetData>
  <sheetProtection/>
  <mergeCells count="19">
    <mergeCell ref="C1:H1"/>
    <mergeCell ref="C2:H2"/>
    <mergeCell ref="C8:H8"/>
    <mergeCell ref="O24:Q24"/>
    <mergeCell ref="R24:T24"/>
    <mergeCell ref="F23:G23"/>
    <mergeCell ref="I23:K23"/>
    <mergeCell ref="L23:N23"/>
    <mergeCell ref="O23:Q23"/>
    <mergeCell ref="S28:T28"/>
    <mergeCell ref="B10:C10"/>
    <mergeCell ref="E28:F28"/>
    <mergeCell ref="I28:K28"/>
    <mergeCell ref="L28:M28"/>
    <mergeCell ref="O28:R28"/>
    <mergeCell ref="R23:T23"/>
    <mergeCell ref="F24:G24"/>
    <mergeCell ref="I24:K24"/>
    <mergeCell ref="L24:N24"/>
  </mergeCells>
  <printOptions/>
  <pageMargins left="0.5" right="0.5" top="0.5" bottom="0.5" header="0.5" footer="0.5"/>
  <pageSetup horizontalDpi="600" verticalDpi="600" orientation="landscape" r:id="rId1"/>
  <headerFooter alignWithMargins="0">
    <oddFooter>&amp;L&amp;8&amp;A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0"/>
  <sheetViews>
    <sheetView zoomScalePageLayoutView="0" workbookViewId="0" topLeftCell="D1">
      <selection activeCell="F22" sqref="F22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21.00390625" style="0" customWidth="1"/>
    <col min="4" max="4" width="10.28125" style="1" customWidth="1"/>
    <col min="5" max="5" width="7.8515625" style="1" customWidth="1"/>
    <col min="6" max="6" width="5.8515625" style="1" bestFit="1" customWidth="1"/>
    <col min="7" max="7" width="3.00390625" style="1" bestFit="1" customWidth="1"/>
    <col min="8" max="9" width="6.8515625" style="1" customWidth="1"/>
    <col min="10" max="10" width="1.421875" style="1" customWidth="1"/>
    <col min="11" max="11" width="10.421875" style="1" customWidth="1"/>
    <col min="12" max="12" width="7.8515625" style="1" customWidth="1"/>
    <col min="13" max="13" width="6.140625" style="1" customWidth="1"/>
    <col min="14" max="14" width="3.00390625" style="1" bestFit="1" customWidth="1"/>
    <col min="15" max="16" width="7.7109375" style="1" customWidth="1"/>
    <col min="17" max="17" width="1.1484375" style="1" customWidth="1"/>
    <col min="18" max="18" width="11.8515625" style="1" customWidth="1"/>
    <col min="19" max="19" width="10.00390625" style="1" customWidth="1"/>
    <col min="20" max="20" width="7.00390625" style="1" customWidth="1"/>
    <col min="21" max="21" width="3.00390625" style="1" bestFit="1" customWidth="1"/>
    <col min="22" max="23" width="7.57421875" style="1" customWidth="1"/>
    <col min="24" max="24" width="1.1484375" style="1" customWidth="1"/>
    <col min="25" max="25" width="8.421875" style="1" customWidth="1"/>
    <col min="26" max="26" width="8.8515625" style="111" customWidth="1"/>
    <col min="27" max="27" width="5.421875" style="1" hidden="1" customWidth="1"/>
    <col min="28" max="28" width="2.00390625" style="1" customWidth="1"/>
    <col min="29" max="29" width="8.140625" style="1" customWidth="1"/>
    <col min="30" max="30" width="12.7109375" style="1" customWidth="1"/>
    <col min="31" max="39" width="4.7109375" style="1" customWidth="1"/>
  </cols>
  <sheetData>
    <row r="1" spans="1:35" ht="18.75">
      <c r="A1" s="47"/>
      <c r="B1" s="62"/>
      <c r="C1" s="377" t="s">
        <v>47</v>
      </c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58"/>
      <c r="AC1" s="37"/>
      <c r="AD1" s="37"/>
      <c r="AE1" s="37"/>
      <c r="AF1" s="37"/>
      <c r="AG1" s="37"/>
      <c r="AH1" s="37"/>
      <c r="AI1" s="37"/>
    </row>
    <row r="2" spans="1:35" ht="18.75" customHeight="1">
      <c r="A2" s="48"/>
      <c r="B2" s="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56"/>
      <c r="S2" s="157"/>
      <c r="T2" s="157"/>
      <c r="U2" s="157"/>
      <c r="V2" s="157"/>
      <c r="W2" s="157"/>
      <c r="X2" s="157"/>
      <c r="Y2" s="157"/>
      <c r="Z2" s="157"/>
      <c r="AA2" s="38"/>
      <c r="AB2" s="49"/>
      <c r="AC2" s="38"/>
      <c r="AD2" s="38"/>
      <c r="AE2" s="38"/>
      <c r="AF2" s="38"/>
      <c r="AG2" s="38"/>
      <c r="AH2" s="38"/>
      <c r="AI2" s="38"/>
    </row>
    <row r="3" spans="1:28" ht="15.75">
      <c r="A3" s="48"/>
      <c r="B3" s="5"/>
      <c r="C3" s="39" t="s">
        <v>62</v>
      </c>
      <c r="D3" s="8"/>
      <c r="E3" s="39"/>
      <c r="F3" s="39"/>
      <c r="G3" s="39"/>
      <c r="H3" s="39"/>
      <c r="I3" s="39"/>
      <c r="J3" s="39"/>
      <c r="K3" s="39"/>
      <c r="L3" s="93"/>
      <c r="M3" s="93"/>
      <c r="N3" s="93"/>
      <c r="O3" s="93"/>
      <c r="P3" s="93"/>
      <c r="Q3" s="93"/>
      <c r="R3" s="93"/>
      <c r="S3" s="157"/>
      <c r="T3" s="157"/>
      <c r="U3" s="157"/>
      <c r="V3" s="157"/>
      <c r="W3" s="157"/>
      <c r="X3" s="157"/>
      <c r="Y3" s="157"/>
      <c r="Z3" s="157"/>
      <c r="AA3" s="8"/>
      <c r="AB3" s="50"/>
    </row>
    <row r="4" spans="1:28" ht="5.25" customHeight="1">
      <c r="A4" s="48"/>
      <c r="B4" s="5"/>
      <c r="C4" s="34"/>
      <c r="D4" s="2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09"/>
      <c r="AA4" s="8"/>
      <c r="AB4" s="50"/>
    </row>
    <row r="5" spans="1:28" ht="15.75">
      <c r="A5" s="48"/>
      <c r="B5" s="5"/>
      <c r="C5" s="39" t="s">
        <v>63</v>
      </c>
      <c r="D5" s="8"/>
      <c r="E5" s="39"/>
      <c r="F5" s="39"/>
      <c r="G5" s="39"/>
      <c r="H5" s="39"/>
      <c r="I5" s="39"/>
      <c r="J5" s="39"/>
      <c r="K5" s="39"/>
      <c r="L5" s="39" t="s">
        <v>64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109"/>
      <c r="AA5" s="8"/>
      <c r="AB5" s="50"/>
    </row>
    <row r="6" spans="1:28" ht="6" customHeight="1">
      <c r="A6" s="48"/>
      <c r="B6" s="5"/>
      <c r="C6" s="34"/>
      <c r="D6" s="2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09"/>
      <c r="AA6" s="8"/>
      <c r="AB6" s="50"/>
    </row>
    <row r="7" spans="1:28" ht="15.75">
      <c r="A7" s="48"/>
      <c r="B7" s="5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50"/>
    </row>
    <row r="8" spans="1:28" ht="28.5" customHeight="1" thickBot="1">
      <c r="A8" s="48"/>
      <c r="B8" s="64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10"/>
      <c r="AA8" s="43"/>
      <c r="AB8" s="50"/>
    </row>
    <row r="9" spans="1:55" ht="14.25" customHeight="1" thickBot="1" thickTop="1">
      <c r="A9" s="94"/>
      <c r="B9" s="95"/>
      <c r="C9" s="95"/>
      <c r="D9" s="385" t="s">
        <v>45</v>
      </c>
      <c r="E9" s="386"/>
      <c r="F9" s="386"/>
      <c r="G9" s="386"/>
      <c r="H9" s="386"/>
      <c r="I9" s="387"/>
      <c r="J9" s="96"/>
      <c r="K9" s="385" t="s">
        <v>44</v>
      </c>
      <c r="L9" s="386"/>
      <c r="M9" s="386"/>
      <c r="N9" s="386"/>
      <c r="O9" s="386"/>
      <c r="P9" s="387"/>
      <c r="Q9" s="96"/>
      <c r="R9" s="385" t="s">
        <v>46</v>
      </c>
      <c r="S9" s="386"/>
      <c r="T9" s="386"/>
      <c r="U9" s="386"/>
      <c r="V9" s="386"/>
      <c r="W9" s="387"/>
      <c r="X9" s="96"/>
      <c r="Y9" s="97"/>
      <c r="Z9" s="97"/>
      <c r="AA9" s="98"/>
      <c r="AB9" s="59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</row>
    <row r="10" spans="1:55" ht="45.75" thickTop="1">
      <c r="A10" s="94"/>
      <c r="B10" s="388" t="s">
        <v>20</v>
      </c>
      <c r="C10" s="388"/>
      <c r="D10" s="99" t="s">
        <v>40</v>
      </c>
      <c r="E10" s="99" t="s">
        <v>41</v>
      </c>
      <c r="F10" s="99" t="s">
        <v>26</v>
      </c>
      <c r="G10" s="162" t="s">
        <v>76</v>
      </c>
      <c r="H10" s="99" t="s">
        <v>22</v>
      </c>
      <c r="I10" s="99" t="s">
        <v>42</v>
      </c>
      <c r="J10" s="99"/>
      <c r="K10" s="99" t="s">
        <v>43</v>
      </c>
      <c r="L10" s="99" t="s">
        <v>41</v>
      </c>
      <c r="M10" s="99" t="s">
        <v>26</v>
      </c>
      <c r="N10" s="162" t="s">
        <v>76</v>
      </c>
      <c r="O10" s="99" t="s">
        <v>22</v>
      </c>
      <c r="P10" s="99" t="s">
        <v>42</v>
      </c>
      <c r="Q10" s="99"/>
      <c r="R10" s="99" t="s">
        <v>40</v>
      </c>
      <c r="S10" s="99" t="s">
        <v>41</v>
      </c>
      <c r="T10" s="99" t="s">
        <v>26</v>
      </c>
      <c r="U10" s="162" t="s">
        <v>76</v>
      </c>
      <c r="V10" s="99" t="s">
        <v>22</v>
      </c>
      <c r="W10" s="99" t="s">
        <v>42</v>
      </c>
      <c r="X10" s="99"/>
      <c r="Y10" s="99" t="s">
        <v>61</v>
      </c>
      <c r="Z10" s="99" t="s">
        <v>11</v>
      </c>
      <c r="AA10" s="100" t="s">
        <v>33</v>
      </c>
      <c r="AB10" s="59"/>
      <c r="AC10" s="152" t="s">
        <v>60</v>
      </c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</row>
    <row r="11" spans="1:39" s="2" customFormat="1" ht="30" customHeight="1">
      <c r="A11" s="51"/>
      <c r="B11" s="11">
        <v>1</v>
      </c>
      <c r="C11" s="101"/>
      <c r="D11" s="102"/>
      <c r="E11" s="103"/>
      <c r="F11" s="103"/>
      <c r="G11" s="103"/>
      <c r="H11" s="103">
        <f>D11+E11+F11+G11</f>
        <v>0</v>
      </c>
      <c r="I11" s="104">
        <f>RANK(H11,H$11:H$14)</f>
        <v>1</v>
      </c>
      <c r="J11" s="105"/>
      <c r="K11" s="103"/>
      <c r="L11" s="103"/>
      <c r="M11" s="103"/>
      <c r="N11" s="103"/>
      <c r="O11" s="103">
        <f>K11+L11+M11+N11</f>
        <v>0</v>
      </c>
      <c r="P11" s="104">
        <f>RANK(O11,O$11:O$14)</f>
        <v>1</v>
      </c>
      <c r="Q11" s="105"/>
      <c r="R11" s="103"/>
      <c r="S11" s="103"/>
      <c r="T11" s="103"/>
      <c r="U11" s="103"/>
      <c r="V11" s="103">
        <f>R11+S11+T11+U11</f>
        <v>0</v>
      </c>
      <c r="W11" s="104">
        <f>RANK(V11,V$11:V$14)</f>
        <v>1</v>
      </c>
      <c r="X11" s="105"/>
      <c r="Y11" s="104">
        <f>I11+P11+W11</f>
        <v>3</v>
      </c>
      <c r="Z11" s="155">
        <f>RANK(Y11,Y$11:Y$14,1)</f>
        <v>1</v>
      </c>
      <c r="AA11" s="84"/>
      <c r="AB11" s="60"/>
      <c r="AC11" s="6">
        <f>H11+O11+V11</f>
        <v>0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2" customFormat="1" ht="30" customHeight="1">
      <c r="A12" s="52"/>
      <c r="B12" s="11">
        <v>2</v>
      </c>
      <c r="C12" s="101"/>
      <c r="D12" s="102"/>
      <c r="E12" s="103"/>
      <c r="F12" s="103"/>
      <c r="G12" s="103"/>
      <c r="H12" s="103">
        <f>D12+E12+F12+G12</f>
        <v>0</v>
      </c>
      <c r="I12" s="104">
        <f>RANK(H12,H$11:H$14)</f>
        <v>1</v>
      </c>
      <c r="J12" s="105"/>
      <c r="K12" s="103"/>
      <c r="L12" s="103"/>
      <c r="M12" s="103"/>
      <c r="N12" s="103"/>
      <c r="O12" s="103">
        <f>K12+L12+M12+N12</f>
        <v>0</v>
      </c>
      <c r="P12" s="104">
        <f>RANK(O12,O$11:O$14)</f>
        <v>1</v>
      </c>
      <c r="Q12" s="105"/>
      <c r="R12" s="103"/>
      <c r="S12" s="103"/>
      <c r="T12" s="103"/>
      <c r="U12" s="103"/>
      <c r="V12" s="103">
        <f>R12+S12+T12+U12</f>
        <v>0</v>
      </c>
      <c r="W12" s="104">
        <f>RANK(V12,V$11:V$14)</f>
        <v>1</v>
      </c>
      <c r="X12" s="105"/>
      <c r="Y12" s="104">
        <f>I12+P12+W12</f>
        <v>3</v>
      </c>
      <c r="Z12" s="155">
        <f>RANK(Y12,Y$11:Y$14,1)</f>
        <v>1</v>
      </c>
      <c r="AA12" s="84"/>
      <c r="AB12" s="60"/>
      <c r="AC12" s="6">
        <f>H12+O12+V12</f>
        <v>0</v>
      </c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s="2" customFormat="1" ht="30" customHeight="1">
      <c r="A13" s="52"/>
      <c r="B13" s="11">
        <v>3</v>
      </c>
      <c r="C13" s="101"/>
      <c r="D13" s="102"/>
      <c r="E13" s="103"/>
      <c r="F13" s="103"/>
      <c r="G13" s="103"/>
      <c r="H13" s="103">
        <f>D13+E13+F13+G13</f>
        <v>0</v>
      </c>
      <c r="I13" s="104">
        <f>RANK(H13,H$11:H$14)</f>
        <v>1</v>
      </c>
      <c r="J13" s="105"/>
      <c r="K13" s="103"/>
      <c r="L13" s="103"/>
      <c r="M13" s="103"/>
      <c r="N13" s="103"/>
      <c r="O13" s="103">
        <f>K13+L13+M13+N13</f>
        <v>0</v>
      </c>
      <c r="P13" s="104">
        <f>RANK(O13,O$11:O$14)</f>
        <v>1</v>
      </c>
      <c r="Q13" s="105"/>
      <c r="R13" s="103"/>
      <c r="S13" s="103"/>
      <c r="T13" s="103"/>
      <c r="U13" s="103"/>
      <c r="V13" s="103">
        <f>R13+S13+T13+U13</f>
        <v>0</v>
      </c>
      <c r="W13" s="104">
        <f>RANK(V13,V$11:V$14)</f>
        <v>1</v>
      </c>
      <c r="X13" s="105"/>
      <c r="Y13" s="104">
        <f>I13+P13+W13</f>
        <v>3</v>
      </c>
      <c r="Z13" s="155">
        <f>RANK(Y13,Y$11:Y$14,1)</f>
        <v>1</v>
      </c>
      <c r="AA13" s="84"/>
      <c r="AB13" s="60"/>
      <c r="AC13" s="6">
        <f>H13+O13+V13</f>
        <v>0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s="2" customFormat="1" ht="30" customHeight="1">
      <c r="A14" s="52"/>
      <c r="B14" s="11">
        <v>4</v>
      </c>
      <c r="C14" s="101"/>
      <c r="D14" s="102"/>
      <c r="E14" s="103"/>
      <c r="F14" s="103"/>
      <c r="G14" s="103"/>
      <c r="H14" s="103">
        <f>D14+E14+F14+G14</f>
        <v>0</v>
      </c>
      <c r="I14" s="104">
        <f>RANK(H14,H$11:H$14)</f>
        <v>1</v>
      </c>
      <c r="J14" s="105"/>
      <c r="K14" s="103"/>
      <c r="L14" s="103"/>
      <c r="M14" s="103"/>
      <c r="N14" s="103"/>
      <c r="O14" s="103">
        <f>K14+L14+M14+N14</f>
        <v>0</v>
      </c>
      <c r="P14" s="104">
        <f>RANK(O14,O$11:O$14)</f>
        <v>1</v>
      </c>
      <c r="Q14" s="105"/>
      <c r="R14" s="103"/>
      <c r="S14" s="103"/>
      <c r="T14" s="103"/>
      <c r="U14" s="103"/>
      <c r="V14" s="103">
        <f>R14+S14+T14+U14</f>
        <v>0</v>
      </c>
      <c r="W14" s="104">
        <f>RANK(V14,V$11:V$14)</f>
        <v>1</v>
      </c>
      <c r="X14" s="105"/>
      <c r="Y14" s="104">
        <f>I14+P14+W14</f>
        <v>3</v>
      </c>
      <c r="Z14" s="155">
        <f>RANK(Y14,Y$11:Y$14,1)</f>
        <v>1</v>
      </c>
      <c r="AA14" s="84"/>
      <c r="AB14" s="60"/>
      <c r="AC14" s="6">
        <f>H14+O14+V14</f>
        <v>0</v>
      </c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s="2" customFormat="1" ht="30" customHeight="1">
      <c r="A15" s="52"/>
      <c r="B15" s="11">
        <v>5</v>
      </c>
      <c r="C15" s="65"/>
      <c r="D15" s="66"/>
      <c r="E15" s="67"/>
      <c r="F15" s="67"/>
      <c r="G15" s="67"/>
      <c r="H15" s="67"/>
      <c r="I15" s="67"/>
      <c r="J15" s="106"/>
      <c r="K15" s="67"/>
      <c r="L15" s="67"/>
      <c r="M15" s="67"/>
      <c r="N15" s="67"/>
      <c r="O15" s="67"/>
      <c r="P15" s="67"/>
      <c r="Q15" s="106"/>
      <c r="R15" s="67"/>
      <c r="S15" s="67"/>
      <c r="T15" s="67"/>
      <c r="U15" s="67"/>
      <c r="V15" s="67"/>
      <c r="W15" s="67"/>
      <c r="X15" s="106"/>
      <c r="Y15" s="67"/>
      <c r="Z15" s="67"/>
      <c r="AA15" s="84"/>
      <c r="AB15" s="60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s="2" customFormat="1" ht="30" customHeight="1">
      <c r="A16" s="52"/>
      <c r="B16" s="11">
        <v>6</v>
      </c>
      <c r="C16" s="65"/>
      <c r="D16" s="66"/>
      <c r="E16" s="67"/>
      <c r="F16" s="67"/>
      <c r="G16" s="67"/>
      <c r="H16" s="67"/>
      <c r="I16" s="67"/>
      <c r="J16" s="106"/>
      <c r="K16" s="67"/>
      <c r="L16" s="67"/>
      <c r="M16" s="67"/>
      <c r="N16" s="67"/>
      <c r="O16" s="67"/>
      <c r="P16" s="67"/>
      <c r="Q16" s="106"/>
      <c r="R16" s="67"/>
      <c r="S16" s="67"/>
      <c r="T16" s="67"/>
      <c r="U16" s="67"/>
      <c r="V16" s="67"/>
      <c r="W16" s="67"/>
      <c r="X16" s="106"/>
      <c r="Y16" s="67"/>
      <c r="Z16" s="67"/>
      <c r="AA16" s="84"/>
      <c r="AB16" s="60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s="2" customFormat="1" ht="30" customHeight="1">
      <c r="A17" s="52"/>
      <c r="B17" s="11">
        <v>7</v>
      </c>
      <c r="C17" s="65"/>
      <c r="D17" s="66"/>
      <c r="E17" s="67"/>
      <c r="F17" s="67"/>
      <c r="G17" s="67"/>
      <c r="H17" s="67"/>
      <c r="I17" s="67"/>
      <c r="J17" s="106"/>
      <c r="K17" s="67"/>
      <c r="L17" s="67"/>
      <c r="M17" s="67"/>
      <c r="N17" s="67"/>
      <c r="O17" s="67"/>
      <c r="P17" s="67"/>
      <c r="Q17" s="106"/>
      <c r="R17" s="67"/>
      <c r="S17" s="67"/>
      <c r="T17" s="67"/>
      <c r="U17" s="67"/>
      <c r="V17" s="67"/>
      <c r="W17" s="67"/>
      <c r="X17" s="106"/>
      <c r="Y17" s="67"/>
      <c r="Z17" s="67"/>
      <c r="AA17" s="84"/>
      <c r="AB17" s="60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2" customFormat="1" ht="30" customHeight="1">
      <c r="A18" s="52"/>
      <c r="B18" s="11">
        <v>8</v>
      </c>
      <c r="C18" s="65"/>
      <c r="D18" s="66"/>
      <c r="E18" s="67"/>
      <c r="F18" s="67"/>
      <c r="G18" s="67"/>
      <c r="H18" s="67"/>
      <c r="I18" s="67"/>
      <c r="J18" s="106"/>
      <c r="K18" s="67"/>
      <c r="L18" s="67"/>
      <c r="M18" s="67"/>
      <c r="N18" s="67"/>
      <c r="O18" s="67"/>
      <c r="P18" s="67"/>
      <c r="Q18" s="106"/>
      <c r="R18" s="67"/>
      <c r="S18" s="67"/>
      <c r="T18" s="67"/>
      <c r="U18" s="67"/>
      <c r="V18" s="67"/>
      <c r="W18" s="67"/>
      <c r="X18" s="106"/>
      <c r="Y18" s="67"/>
      <c r="Z18" s="67"/>
      <c r="AA18" s="84"/>
      <c r="AB18" s="60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s="2" customFormat="1" ht="30" customHeight="1" thickBot="1">
      <c r="A19" s="52"/>
      <c r="B19" s="79">
        <v>9</v>
      </c>
      <c r="C19" s="107"/>
      <c r="D19" s="81"/>
      <c r="E19" s="82"/>
      <c r="F19" s="82"/>
      <c r="G19" s="82"/>
      <c r="H19" s="82"/>
      <c r="I19" s="82"/>
      <c r="J19" s="108"/>
      <c r="K19" s="82"/>
      <c r="L19" s="82"/>
      <c r="M19" s="82"/>
      <c r="N19" s="82"/>
      <c r="O19" s="82"/>
      <c r="P19" s="82"/>
      <c r="Q19" s="108"/>
      <c r="R19" s="82"/>
      <c r="S19" s="82"/>
      <c r="T19" s="82"/>
      <c r="U19" s="82"/>
      <c r="V19" s="82"/>
      <c r="W19" s="82"/>
      <c r="X19" s="108"/>
      <c r="Y19" s="82"/>
      <c r="Z19" s="82"/>
      <c r="AA19" s="85"/>
      <c r="AB19" s="60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26.25" customHeight="1" thickBot="1" thickTop="1">
      <c r="A20" s="54"/>
      <c r="B20" s="63"/>
      <c r="C20" s="389" t="s">
        <v>77</v>
      </c>
      <c r="D20" s="389"/>
      <c r="E20" s="389"/>
      <c r="F20" s="389"/>
      <c r="G20" s="389"/>
      <c r="H20" s="38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57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3:39" s="5" customFormat="1" ht="30" customHeight="1">
      <c r="C21" s="178"/>
      <c r="D21" s="178"/>
      <c r="E21" s="178"/>
      <c r="F21" s="178"/>
      <c r="G21" s="178"/>
      <c r="H21" s="17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3:39" ht="24.75" customHeight="1">
      <c r="C22" s="2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3:39" s="5" customFormat="1" ht="24.75" customHeight="1">
      <c r="C23" s="23"/>
      <c r="D23" s="6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</row>
    <row r="24" spans="3:39" s="5" customFormat="1" ht="24.75" customHeight="1">
      <c r="C24" s="28"/>
      <c r="D24" s="1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0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</row>
    <row r="25" ht="24.75" customHeight="1">
      <c r="C25" s="3"/>
    </row>
    <row r="26" spans="3:5" ht="12.75">
      <c r="C26" s="3"/>
      <c r="E26" s="1" t="s">
        <v>0</v>
      </c>
    </row>
    <row r="27" spans="3:39" ht="12.75"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12"/>
      <c r="AA27" s="8"/>
      <c r="AB27" s="8"/>
      <c r="AC27" s="8"/>
      <c r="AD27" s="8"/>
      <c r="AE27" s="8"/>
      <c r="AF27" s="8"/>
      <c r="AH27" s="8"/>
      <c r="AI27" s="8"/>
      <c r="AJ27" s="8"/>
      <c r="AK27" s="8"/>
      <c r="AL27" s="8"/>
      <c r="AM27" s="8"/>
    </row>
    <row r="28" spans="4:39" ht="17.25" customHeight="1">
      <c r="D28" s="369"/>
      <c r="E28" s="369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13"/>
      <c r="AA28" s="4"/>
      <c r="AB28" s="368"/>
      <c r="AC28" s="368"/>
      <c r="AD28" s="368"/>
      <c r="AE28" s="368"/>
      <c r="AF28" s="368"/>
      <c r="AG28" s="4"/>
      <c r="AH28" s="368"/>
      <c r="AI28" s="368"/>
      <c r="AJ28" s="368"/>
      <c r="AK28" s="368"/>
      <c r="AL28" s="368"/>
      <c r="AM28" s="368"/>
    </row>
    <row r="30" ht="12.75">
      <c r="C30" s="3"/>
    </row>
  </sheetData>
  <sheetProtection/>
  <mergeCells count="20">
    <mergeCell ref="AH23:AJ23"/>
    <mergeCell ref="AK23:AM23"/>
    <mergeCell ref="B10:C10"/>
    <mergeCell ref="AB23:AD23"/>
    <mergeCell ref="AE23:AG23"/>
    <mergeCell ref="C20:H20"/>
    <mergeCell ref="C1:AA1"/>
    <mergeCell ref="C7:AA7"/>
    <mergeCell ref="D9:I9"/>
    <mergeCell ref="K9:P9"/>
    <mergeCell ref="AE24:AG24"/>
    <mergeCell ref="R9:W9"/>
    <mergeCell ref="AL28:AM28"/>
    <mergeCell ref="D28:E28"/>
    <mergeCell ref="AB28:AD28"/>
    <mergeCell ref="AE28:AF28"/>
    <mergeCell ref="AH28:AK28"/>
    <mergeCell ref="AH24:AJ24"/>
    <mergeCell ref="AK24:AM24"/>
    <mergeCell ref="AB24:AD24"/>
  </mergeCells>
  <printOptions/>
  <pageMargins left="0.25" right="0.25" top="0.75" bottom="0.75" header="0.3" footer="0.3"/>
  <pageSetup fitToHeight="20" fitToWidth="1" horizontalDpi="600" verticalDpi="600" orientation="landscape" scale="72" r:id="rId2"/>
  <headerFooter alignWithMargins="0">
    <oddFooter>&amp;L&amp;8&amp;A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7"/>
  <sheetViews>
    <sheetView zoomScalePageLayoutView="0" workbookViewId="0" topLeftCell="A1">
      <selection activeCell="AF2" sqref="A1:AF16384"/>
    </sheetView>
  </sheetViews>
  <sheetFormatPr defaultColWidth="9.140625" defaultRowHeight="40.5" customHeight="1"/>
  <cols>
    <col min="1" max="1" width="4.00390625" style="232" customWidth="1"/>
    <col min="2" max="2" width="28.8515625" style="232" customWidth="1"/>
    <col min="3" max="30" width="11.28125" style="234" customWidth="1"/>
    <col min="31" max="31" width="10.140625" style="234" customWidth="1"/>
    <col min="32" max="32" width="10.8515625" style="235" customWidth="1"/>
    <col min="33" max="45" width="12.28125" style="1" customWidth="1"/>
    <col min="46" max="46" width="12.7109375" style="1" customWidth="1"/>
    <col min="47" max="55" width="4.7109375" style="1" customWidth="1"/>
  </cols>
  <sheetData>
    <row r="1" spans="1:51" ht="42.75" customHeight="1">
      <c r="A1" s="215"/>
      <c r="B1" s="390" t="s">
        <v>30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214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37"/>
      <c r="AU1" s="37"/>
      <c r="AV1" s="37"/>
      <c r="AW1" s="37"/>
      <c r="AX1" s="37"/>
      <c r="AY1" s="37"/>
    </row>
    <row r="2" spans="1:45" ht="41.25" customHeight="1">
      <c r="A2" s="216"/>
      <c r="B2" s="219" t="s">
        <v>91</v>
      </c>
      <c r="C2" s="391" t="s">
        <v>97</v>
      </c>
      <c r="D2" s="391"/>
      <c r="E2" s="391"/>
      <c r="F2" s="391"/>
      <c r="G2" s="391"/>
      <c r="H2" s="391"/>
      <c r="I2" s="391"/>
      <c r="J2" s="279" t="s">
        <v>95</v>
      </c>
      <c r="K2" s="220"/>
      <c r="L2" s="220"/>
      <c r="N2" s="392">
        <v>44043</v>
      </c>
      <c r="O2" s="392"/>
      <c r="P2" s="221"/>
      <c r="Q2" s="221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34.5" customHeight="1">
      <c r="A3" s="216"/>
      <c r="B3" s="219" t="s">
        <v>92</v>
      </c>
      <c r="C3" s="393" t="s">
        <v>98</v>
      </c>
      <c r="D3" s="393"/>
      <c r="E3" s="393"/>
      <c r="F3" s="222"/>
      <c r="G3" s="223"/>
      <c r="H3" s="223"/>
      <c r="I3" s="223"/>
      <c r="J3" s="248" t="s">
        <v>96</v>
      </c>
      <c r="K3" s="248"/>
      <c r="L3" s="248"/>
      <c r="N3" s="394">
        <v>44019</v>
      </c>
      <c r="O3" s="394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109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55" s="2" customFormat="1" ht="40.5" customHeight="1">
      <c r="A4" s="29"/>
      <c r="B4" s="224"/>
      <c r="C4" s="326" t="s">
        <v>146</v>
      </c>
      <c r="D4" s="325"/>
      <c r="E4" s="325"/>
      <c r="F4" s="325"/>
      <c r="G4" s="325"/>
      <c r="H4" s="325"/>
      <c r="I4" s="325"/>
      <c r="J4" s="319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1"/>
      <c r="AU4" s="111"/>
      <c r="AV4" s="111"/>
      <c r="AW4" s="111"/>
      <c r="AX4" s="111"/>
      <c r="AY4" s="111"/>
      <c r="AZ4" s="111"/>
      <c r="BA4" s="111"/>
      <c r="BB4" s="111"/>
      <c r="BC4" s="111"/>
    </row>
    <row r="5" spans="1:55" s="324" customFormat="1" ht="40.5" customHeight="1" thickBot="1">
      <c r="A5" s="320"/>
      <c r="C5" s="327" t="s">
        <v>145</v>
      </c>
      <c r="D5" s="328"/>
      <c r="E5" s="328"/>
      <c r="F5" s="328"/>
      <c r="G5" s="328"/>
      <c r="H5" s="328"/>
      <c r="I5" s="328"/>
      <c r="J5" s="328"/>
      <c r="K5" s="328"/>
      <c r="L5" s="328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3"/>
      <c r="AU5" s="323"/>
      <c r="AV5" s="323"/>
      <c r="AW5" s="323"/>
      <c r="AX5" s="323"/>
      <c r="AY5" s="323"/>
      <c r="AZ5" s="323"/>
      <c r="BA5" s="323"/>
      <c r="BB5" s="323"/>
      <c r="BC5" s="323"/>
    </row>
    <row r="6" spans="1:71" ht="40.5" customHeight="1" thickBot="1">
      <c r="A6" s="280"/>
      <c r="B6" s="285"/>
      <c r="C6" s="395" t="s">
        <v>45</v>
      </c>
      <c r="D6" s="396"/>
      <c r="E6" s="396"/>
      <c r="F6" s="396"/>
      <c r="G6" s="396"/>
      <c r="H6" s="396"/>
      <c r="I6" s="397"/>
      <c r="J6" s="398" t="s">
        <v>44</v>
      </c>
      <c r="K6" s="399"/>
      <c r="L6" s="399"/>
      <c r="M6" s="399"/>
      <c r="N6" s="399"/>
      <c r="O6" s="399"/>
      <c r="P6" s="400"/>
      <c r="Q6" s="398" t="s">
        <v>46</v>
      </c>
      <c r="R6" s="399"/>
      <c r="S6" s="399"/>
      <c r="T6" s="399"/>
      <c r="U6" s="399"/>
      <c r="V6" s="399"/>
      <c r="W6" s="400"/>
      <c r="X6" s="398" t="s">
        <v>93</v>
      </c>
      <c r="Y6" s="399"/>
      <c r="Z6" s="399"/>
      <c r="AA6" s="399"/>
      <c r="AB6" s="399"/>
      <c r="AC6" s="399"/>
      <c r="AD6" s="400"/>
      <c r="AE6" s="239"/>
      <c r="AF6" s="23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</row>
    <row r="7" spans="1:71" ht="40.5" customHeight="1" thickBot="1">
      <c r="A7" s="280"/>
      <c r="B7" s="285" t="s">
        <v>20</v>
      </c>
      <c r="C7" s="240" t="s">
        <v>40</v>
      </c>
      <c r="D7" s="241" t="s">
        <v>41</v>
      </c>
      <c r="E7" s="241" t="s">
        <v>26</v>
      </c>
      <c r="F7" s="241" t="s">
        <v>94</v>
      </c>
      <c r="G7" s="242" t="s">
        <v>76</v>
      </c>
      <c r="H7" s="241" t="s">
        <v>22</v>
      </c>
      <c r="I7" s="243" t="s">
        <v>42</v>
      </c>
      <c r="J7" s="240" t="s">
        <v>43</v>
      </c>
      <c r="K7" s="241" t="s">
        <v>41</v>
      </c>
      <c r="L7" s="241" t="s">
        <v>26</v>
      </c>
      <c r="M7" s="241" t="s">
        <v>94</v>
      </c>
      <c r="N7" s="242" t="s">
        <v>76</v>
      </c>
      <c r="O7" s="241" t="s">
        <v>22</v>
      </c>
      <c r="P7" s="243" t="s">
        <v>42</v>
      </c>
      <c r="Q7" s="240" t="s">
        <v>40</v>
      </c>
      <c r="R7" s="241" t="s">
        <v>41</v>
      </c>
      <c r="S7" s="241" t="s">
        <v>26</v>
      </c>
      <c r="T7" s="241" t="s">
        <v>94</v>
      </c>
      <c r="U7" s="242" t="s">
        <v>76</v>
      </c>
      <c r="V7" s="241" t="s">
        <v>22</v>
      </c>
      <c r="W7" s="243" t="s">
        <v>42</v>
      </c>
      <c r="X7" s="240" t="s">
        <v>40</v>
      </c>
      <c r="Y7" s="241" t="s">
        <v>41</v>
      </c>
      <c r="Z7" s="241" t="s">
        <v>26</v>
      </c>
      <c r="AA7" s="241" t="s">
        <v>94</v>
      </c>
      <c r="AB7" s="242" t="s">
        <v>76</v>
      </c>
      <c r="AC7" s="241" t="s">
        <v>22</v>
      </c>
      <c r="AD7" s="243" t="s">
        <v>42</v>
      </c>
      <c r="AE7" s="240" t="s">
        <v>61</v>
      </c>
      <c r="AF7" s="243" t="s">
        <v>11</v>
      </c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</row>
    <row r="8" spans="1:55" s="247" customFormat="1" ht="40.5" customHeight="1">
      <c r="A8" s="253">
        <v>1</v>
      </c>
      <c r="B8" s="289" t="s">
        <v>100</v>
      </c>
      <c r="C8" s="255">
        <v>95</v>
      </c>
      <c r="D8" s="256">
        <v>100</v>
      </c>
      <c r="E8" s="256">
        <v>17.07</v>
      </c>
      <c r="F8" s="256"/>
      <c r="G8" s="256"/>
      <c r="H8" s="256">
        <f aca="true" t="shared" si="0" ref="H8:H20">SUM(C8:G8)</f>
        <v>212.07</v>
      </c>
      <c r="I8" s="257">
        <f aca="true" t="shared" si="1" ref="I8:I20">RANK(H8,H$8:H$20)</f>
        <v>1</v>
      </c>
      <c r="J8" s="255">
        <v>90</v>
      </c>
      <c r="K8" s="256">
        <v>95</v>
      </c>
      <c r="L8" s="256">
        <v>17.07</v>
      </c>
      <c r="M8" s="256"/>
      <c r="N8" s="256"/>
      <c r="O8" s="256">
        <f aca="true" t="shared" si="2" ref="O8:O20">SUM(J8:N8)</f>
        <v>202.07</v>
      </c>
      <c r="P8" s="257">
        <f aca="true" t="shared" si="3" ref="P8:P20">RANK(O8,O$8:O$20)</f>
        <v>3</v>
      </c>
      <c r="Q8" s="255">
        <v>100</v>
      </c>
      <c r="R8" s="256">
        <v>100</v>
      </c>
      <c r="S8" s="256">
        <v>17.07</v>
      </c>
      <c r="T8" s="256"/>
      <c r="U8" s="256"/>
      <c r="V8" s="256">
        <f aca="true" t="shared" si="4" ref="V8:V20">SUM(Q8:U8)</f>
        <v>217.07</v>
      </c>
      <c r="W8" s="257">
        <f aca="true" t="shared" si="5" ref="W8:W20">RANK(V8,V$8:V$20)</f>
        <v>1</v>
      </c>
      <c r="X8" s="255">
        <v>90</v>
      </c>
      <c r="Y8" s="256">
        <v>95</v>
      </c>
      <c r="Z8" s="256">
        <v>17.07</v>
      </c>
      <c r="AA8" s="256"/>
      <c r="AB8" s="257"/>
      <c r="AC8" s="256">
        <f aca="true" t="shared" si="6" ref="AC8:AC20">SUM(X8:AB8)</f>
        <v>202.07</v>
      </c>
      <c r="AD8" s="257">
        <f aca="true" t="shared" si="7" ref="AD8:AD20">RANK(AC8,AC$8:AC$20)</f>
        <v>3</v>
      </c>
      <c r="AE8" s="257">
        <f aca="true" t="shared" si="8" ref="AE8:AE20">I8+P8+W8+AD8</f>
        <v>8</v>
      </c>
      <c r="AF8" s="257">
        <f aca="true" t="shared" si="9" ref="AF8:AF20">RANK(AE8,AE$8:AE$20,1)</f>
        <v>1</v>
      </c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</row>
    <row r="9" spans="1:55" s="247" customFormat="1" ht="40.5" customHeight="1">
      <c r="A9" s="249">
        <v>2</v>
      </c>
      <c r="B9" s="250" t="s">
        <v>102</v>
      </c>
      <c r="C9" s="251">
        <v>0</v>
      </c>
      <c r="D9" s="245">
        <v>0</v>
      </c>
      <c r="E9" s="245">
        <v>16.73</v>
      </c>
      <c r="F9" s="245"/>
      <c r="G9" s="245"/>
      <c r="H9" s="245">
        <f t="shared" si="0"/>
        <v>16.73</v>
      </c>
      <c r="I9" s="246">
        <f t="shared" si="1"/>
        <v>13</v>
      </c>
      <c r="J9" s="251">
        <v>0</v>
      </c>
      <c r="K9" s="245">
        <v>0</v>
      </c>
      <c r="L9" s="245">
        <v>16.73</v>
      </c>
      <c r="M9" s="245"/>
      <c r="N9" s="245"/>
      <c r="O9" s="245">
        <f t="shared" si="2"/>
        <v>16.73</v>
      </c>
      <c r="P9" s="246">
        <f t="shared" si="3"/>
        <v>13</v>
      </c>
      <c r="Q9" s="251">
        <v>0</v>
      </c>
      <c r="R9" s="245">
        <v>0</v>
      </c>
      <c r="S9" s="245">
        <v>16.73</v>
      </c>
      <c r="T9" s="245"/>
      <c r="U9" s="245"/>
      <c r="V9" s="245">
        <f t="shared" si="4"/>
        <v>16.73</v>
      </c>
      <c r="W9" s="246">
        <f t="shared" si="5"/>
        <v>13</v>
      </c>
      <c r="X9" s="251">
        <v>0</v>
      </c>
      <c r="Y9" s="245">
        <v>0</v>
      </c>
      <c r="Z9" s="245">
        <v>16.73</v>
      </c>
      <c r="AA9" s="245"/>
      <c r="AB9" s="246"/>
      <c r="AC9" s="245">
        <f t="shared" si="6"/>
        <v>16.73</v>
      </c>
      <c r="AD9" s="246">
        <f t="shared" si="7"/>
        <v>13</v>
      </c>
      <c r="AE9" s="246">
        <f t="shared" si="8"/>
        <v>52</v>
      </c>
      <c r="AF9" s="246">
        <f t="shared" si="9"/>
        <v>13</v>
      </c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</row>
    <row r="10" spans="1:55" s="247" customFormat="1" ht="40.5" customHeight="1">
      <c r="A10" s="249">
        <v>3</v>
      </c>
      <c r="B10" s="291" t="s">
        <v>110</v>
      </c>
      <c r="C10" s="251">
        <v>85</v>
      </c>
      <c r="D10" s="245">
        <v>100</v>
      </c>
      <c r="E10" s="245">
        <v>16.47</v>
      </c>
      <c r="F10" s="245"/>
      <c r="G10" s="245"/>
      <c r="H10" s="245">
        <f t="shared" si="0"/>
        <v>201.47</v>
      </c>
      <c r="I10" s="246">
        <f t="shared" si="1"/>
        <v>4</v>
      </c>
      <c r="J10" s="251">
        <v>95</v>
      </c>
      <c r="K10" s="245">
        <v>95</v>
      </c>
      <c r="L10" s="245">
        <v>16.47</v>
      </c>
      <c r="M10" s="245"/>
      <c r="N10" s="245"/>
      <c r="O10" s="245">
        <f t="shared" si="2"/>
        <v>206.47</v>
      </c>
      <c r="P10" s="246">
        <f t="shared" si="3"/>
        <v>2</v>
      </c>
      <c r="Q10" s="251">
        <v>100</v>
      </c>
      <c r="R10" s="245">
        <v>100</v>
      </c>
      <c r="S10" s="245">
        <v>16.47</v>
      </c>
      <c r="T10" s="245"/>
      <c r="U10" s="245"/>
      <c r="V10" s="245">
        <f t="shared" si="4"/>
        <v>216.47</v>
      </c>
      <c r="W10" s="246">
        <f t="shared" si="5"/>
        <v>3</v>
      </c>
      <c r="X10" s="251">
        <v>100</v>
      </c>
      <c r="Y10" s="245">
        <v>100</v>
      </c>
      <c r="Z10" s="245">
        <v>16.47</v>
      </c>
      <c r="AA10" s="245"/>
      <c r="AB10" s="246"/>
      <c r="AC10" s="245">
        <f t="shared" si="6"/>
        <v>216.47</v>
      </c>
      <c r="AD10" s="246">
        <f t="shared" si="7"/>
        <v>1</v>
      </c>
      <c r="AE10" s="246">
        <f t="shared" si="8"/>
        <v>10</v>
      </c>
      <c r="AF10" s="246">
        <f t="shared" si="9"/>
        <v>3</v>
      </c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</row>
    <row r="11" spans="1:55" s="247" customFormat="1" ht="40.5" customHeight="1">
      <c r="A11" s="249">
        <v>4</v>
      </c>
      <c r="B11" s="291" t="s">
        <v>103</v>
      </c>
      <c r="C11" s="251">
        <v>95</v>
      </c>
      <c r="D11" s="245">
        <v>90</v>
      </c>
      <c r="E11" s="245">
        <v>16.54</v>
      </c>
      <c r="F11" s="245"/>
      <c r="G11" s="245"/>
      <c r="H11" s="245">
        <f t="shared" si="0"/>
        <v>201.54</v>
      </c>
      <c r="I11" s="246">
        <f t="shared" si="1"/>
        <v>3</v>
      </c>
      <c r="J11" s="251">
        <v>95</v>
      </c>
      <c r="K11" s="245">
        <v>95</v>
      </c>
      <c r="L11" s="245">
        <v>16.54</v>
      </c>
      <c r="M11" s="245"/>
      <c r="N11" s="245"/>
      <c r="O11" s="245">
        <f t="shared" si="2"/>
        <v>206.54</v>
      </c>
      <c r="P11" s="246">
        <f t="shared" si="3"/>
        <v>1</v>
      </c>
      <c r="Q11" s="251">
        <v>100</v>
      </c>
      <c r="R11" s="245">
        <v>100</v>
      </c>
      <c r="S11" s="245">
        <v>16.54</v>
      </c>
      <c r="T11" s="245"/>
      <c r="U11" s="245"/>
      <c r="V11" s="245">
        <f t="shared" si="4"/>
        <v>216.54</v>
      </c>
      <c r="W11" s="246">
        <f t="shared" si="5"/>
        <v>2</v>
      </c>
      <c r="X11" s="251">
        <v>95</v>
      </c>
      <c r="Y11" s="245">
        <v>100</v>
      </c>
      <c r="Z11" s="245">
        <v>16.54</v>
      </c>
      <c r="AA11" s="245"/>
      <c r="AB11" s="246"/>
      <c r="AC11" s="245">
        <f t="shared" si="6"/>
        <v>211.54</v>
      </c>
      <c r="AD11" s="246">
        <f t="shared" si="7"/>
        <v>2</v>
      </c>
      <c r="AE11" s="246">
        <f t="shared" si="8"/>
        <v>8</v>
      </c>
      <c r="AF11" s="246">
        <f t="shared" si="9"/>
        <v>1</v>
      </c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</row>
    <row r="12" spans="1:55" s="247" customFormat="1" ht="40.5" customHeight="1">
      <c r="A12" s="249">
        <v>5</v>
      </c>
      <c r="B12" s="250" t="s">
        <v>104</v>
      </c>
      <c r="C12" s="251">
        <v>15</v>
      </c>
      <c r="D12" s="245">
        <v>5</v>
      </c>
      <c r="E12" s="245">
        <v>17.34</v>
      </c>
      <c r="F12" s="245"/>
      <c r="G12" s="245"/>
      <c r="H12" s="245">
        <f t="shared" si="0"/>
        <v>37.34</v>
      </c>
      <c r="I12" s="246">
        <f t="shared" si="1"/>
        <v>12</v>
      </c>
      <c r="J12" s="251">
        <v>15</v>
      </c>
      <c r="K12" s="245">
        <v>15</v>
      </c>
      <c r="L12" s="245">
        <v>17.34</v>
      </c>
      <c r="M12" s="245"/>
      <c r="N12" s="245"/>
      <c r="O12" s="245">
        <f t="shared" si="2"/>
        <v>47.34</v>
      </c>
      <c r="P12" s="246">
        <f t="shared" si="3"/>
        <v>12</v>
      </c>
      <c r="Q12" s="251">
        <v>0</v>
      </c>
      <c r="R12" s="245">
        <v>25</v>
      </c>
      <c r="S12" s="245">
        <v>17.34</v>
      </c>
      <c r="T12" s="245"/>
      <c r="U12" s="245"/>
      <c r="V12" s="245">
        <f t="shared" si="4"/>
        <v>42.34</v>
      </c>
      <c r="W12" s="246">
        <f t="shared" si="5"/>
        <v>12</v>
      </c>
      <c r="X12" s="251">
        <v>10</v>
      </c>
      <c r="Y12" s="245">
        <v>10</v>
      </c>
      <c r="Z12" s="245">
        <v>17.34</v>
      </c>
      <c r="AA12" s="245"/>
      <c r="AB12" s="246"/>
      <c r="AC12" s="245">
        <f t="shared" si="6"/>
        <v>37.34</v>
      </c>
      <c r="AD12" s="246">
        <f t="shared" si="7"/>
        <v>12</v>
      </c>
      <c r="AE12" s="246">
        <f t="shared" si="8"/>
        <v>48</v>
      </c>
      <c r="AF12" s="246">
        <f t="shared" si="9"/>
        <v>12</v>
      </c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</row>
    <row r="13" spans="1:55" s="247" customFormat="1" ht="40.5" customHeight="1">
      <c r="A13" s="249">
        <v>6</v>
      </c>
      <c r="B13" s="250" t="s">
        <v>109</v>
      </c>
      <c r="C13" s="251">
        <v>80</v>
      </c>
      <c r="D13" s="245">
        <v>90</v>
      </c>
      <c r="E13" s="245">
        <v>15.35</v>
      </c>
      <c r="F13" s="245"/>
      <c r="G13" s="245"/>
      <c r="H13" s="245">
        <f t="shared" si="0"/>
        <v>185.35</v>
      </c>
      <c r="I13" s="246">
        <f t="shared" si="1"/>
        <v>5</v>
      </c>
      <c r="J13" s="251">
        <v>80</v>
      </c>
      <c r="K13" s="245">
        <v>70</v>
      </c>
      <c r="L13" s="245">
        <v>15.35</v>
      </c>
      <c r="M13" s="245"/>
      <c r="N13" s="245"/>
      <c r="O13" s="245">
        <f t="shared" si="2"/>
        <v>165.35</v>
      </c>
      <c r="P13" s="246">
        <f t="shared" si="3"/>
        <v>8</v>
      </c>
      <c r="Q13" s="251">
        <v>90</v>
      </c>
      <c r="R13" s="245">
        <v>88</v>
      </c>
      <c r="S13" s="245">
        <v>15.35</v>
      </c>
      <c r="T13" s="245"/>
      <c r="U13" s="245"/>
      <c r="V13" s="245">
        <f t="shared" si="4"/>
        <v>193.35</v>
      </c>
      <c r="W13" s="246">
        <f t="shared" si="5"/>
        <v>6</v>
      </c>
      <c r="X13" s="251">
        <v>80</v>
      </c>
      <c r="Y13" s="245">
        <v>90</v>
      </c>
      <c r="Z13" s="245">
        <v>15.35</v>
      </c>
      <c r="AA13" s="245"/>
      <c r="AB13" s="246"/>
      <c r="AC13" s="245">
        <f t="shared" si="6"/>
        <v>185.35</v>
      </c>
      <c r="AD13" s="246">
        <f t="shared" si="7"/>
        <v>5</v>
      </c>
      <c r="AE13" s="246">
        <f t="shared" si="8"/>
        <v>24</v>
      </c>
      <c r="AF13" s="246">
        <f t="shared" si="9"/>
        <v>6</v>
      </c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</row>
    <row r="14" spans="1:55" s="247" customFormat="1" ht="40.5" customHeight="1">
      <c r="A14" s="249">
        <v>7</v>
      </c>
      <c r="B14" s="250" t="s">
        <v>105</v>
      </c>
      <c r="C14" s="251">
        <v>70</v>
      </c>
      <c r="D14" s="245">
        <v>90</v>
      </c>
      <c r="E14" s="245">
        <v>13.85</v>
      </c>
      <c r="F14" s="245"/>
      <c r="G14" s="245"/>
      <c r="H14" s="245">
        <f t="shared" si="0"/>
        <v>173.85</v>
      </c>
      <c r="I14" s="246">
        <f t="shared" si="1"/>
        <v>6</v>
      </c>
      <c r="J14" s="251">
        <v>90</v>
      </c>
      <c r="K14" s="245">
        <v>90</v>
      </c>
      <c r="L14" s="245">
        <v>13.85</v>
      </c>
      <c r="M14" s="245"/>
      <c r="N14" s="245"/>
      <c r="O14" s="245">
        <f t="shared" si="2"/>
        <v>193.85</v>
      </c>
      <c r="P14" s="246">
        <f t="shared" si="3"/>
        <v>4</v>
      </c>
      <c r="Q14" s="251">
        <v>100</v>
      </c>
      <c r="R14" s="245">
        <v>100</v>
      </c>
      <c r="S14" s="245">
        <v>13.85</v>
      </c>
      <c r="T14" s="245"/>
      <c r="U14" s="245"/>
      <c r="V14" s="245">
        <f t="shared" si="4"/>
        <v>213.85</v>
      </c>
      <c r="W14" s="246">
        <f t="shared" si="5"/>
        <v>4</v>
      </c>
      <c r="X14" s="251">
        <v>80</v>
      </c>
      <c r="Y14" s="245">
        <v>90</v>
      </c>
      <c r="Z14" s="245">
        <v>13.85</v>
      </c>
      <c r="AA14" s="245"/>
      <c r="AB14" s="246"/>
      <c r="AC14" s="245">
        <f t="shared" si="6"/>
        <v>183.85</v>
      </c>
      <c r="AD14" s="246">
        <f t="shared" si="7"/>
        <v>6</v>
      </c>
      <c r="AE14" s="246">
        <f t="shared" si="8"/>
        <v>20</v>
      </c>
      <c r="AF14" s="246">
        <f t="shared" si="9"/>
        <v>4</v>
      </c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</row>
    <row r="15" spans="1:55" s="247" customFormat="1" ht="40.5" customHeight="1">
      <c r="A15" s="249">
        <v>8</v>
      </c>
      <c r="B15" s="258" t="s">
        <v>106</v>
      </c>
      <c r="C15" s="251">
        <v>75</v>
      </c>
      <c r="D15" s="245">
        <v>70</v>
      </c>
      <c r="E15" s="282">
        <v>16.04</v>
      </c>
      <c r="F15" s="245"/>
      <c r="G15" s="245"/>
      <c r="H15" s="245">
        <f t="shared" si="0"/>
        <v>161.04</v>
      </c>
      <c r="I15" s="246">
        <f t="shared" si="1"/>
        <v>9</v>
      </c>
      <c r="J15" s="251">
        <v>80</v>
      </c>
      <c r="K15" s="245">
        <v>70</v>
      </c>
      <c r="L15" s="282">
        <v>16.04</v>
      </c>
      <c r="M15" s="245"/>
      <c r="N15" s="245"/>
      <c r="O15" s="245">
        <f t="shared" si="2"/>
        <v>166.04</v>
      </c>
      <c r="P15" s="246">
        <f t="shared" si="3"/>
        <v>7</v>
      </c>
      <c r="Q15" s="251">
        <v>50</v>
      </c>
      <c r="R15" s="245">
        <v>66</v>
      </c>
      <c r="S15" s="282">
        <v>16.04</v>
      </c>
      <c r="T15" s="245"/>
      <c r="U15" s="245"/>
      <c r="V15" s="245">
        <f t="shared" si="4"/>
        <v>132.04</v>
      </c>
      <c r="W15" s="246">
        <f t="shared" si="5"/>
        <v>9</v>
      </c>
      <c r="X15" s="251">
        <v>80</v>
      </c>
      <c r="Y15" s="245">
        <v>70</v>
      </c>
      <c r="Z15" s="282">
        <v>16.04</v>
      </c>
      <c r="AA15" s="245"/>
      <c r="AB15" s="246"/>
      <c r="AC15" s="245">
        <f t="shared" si="6"/>
        <v>166.04</v>
      </c>
      <c r="AD15" s="246">
        <f t="shared" si="7"/>
        <v>8</v>
      </c>
      <c r="AE15" s="246">
        <f t="shared" si="8"/>
        <v>33</v>
      </c>
      <c r="AF15" s="246">
        <f t="shared" si="9"/>
        <v>9</v>
      </c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</row>
    <row r="16" spans="1:55" s="247" customFormat="1" ht="40.5" customHeight="1">
      <c r="A16" s="249">
        <v>9</v>
      </c>
      <c r="B16" s="250" t="s">
        <v>101</v>
      </c>
      <c r="C16" s="251">
        <v>95</v>
      </c>
      <c r="D16" s="245">
        <v>90</v>
      </c>
      <c r="E16" s="245">
        <v>17.34</v>
      </c>
      <c r="F16" s="245"/>
      <c r="G16" s="246"/>
      <c r="H16" s="245">
        <f t="shared" si="0"/>
        <v>202.34</v>
      </c>
      <c r="I16" s="246">
        <f t="shared" si="1"/>
        <v>2</v>
      </c>
      <c r="J16" s="251">
        <v>75</v>
      </c>
      <c r="K16" s="245">
        <v>75</v>
      </c>
      <c r="L16" s="245">
        <v>17.34</v>
      </c>
      <c r="M16" s="245"/>
      <c r="N16" s="246"/>
      <c r="O16" s="245">
        <f t="shared" si="2"/>
        <v>167.34</v>
      </c>
      <c r="P16" s="246">
        <f t="shared" si="3"/>
        <v>6</v>
      </c>
      <c r="Q16" s="251">
        <v>55</v>
      </c>
      <c r="R16" s="245">
        <v>63</v>
      </c>
      <c r="S16" s="245">
        <v>17.34</v>
      </c>
      <c r="T16" s="245"/>
      <c r="U16" s="246"/>
      <c r="V16" s="245">
        <f t="shared" si="4"/>
        <v>135.34</v>
      </c>
      <c r="W16" s="246">
        <f t="shared" si="5"/>
        <v>8</v>
      </c>
      <c r="X16" s="251">
        <v>70</v>
      </c>
      <c r="Y16" s="245">
        <v>75</v>
      </c>
      <c r="Z16" s="245">
        <v>17.34</v>
      </c>
      <c r="AA16" s="245"/>
      <c r="AB16" s="246"/>
      <c r="AC16" s="245">
        <f t="shared" si="6"/>
        <v>162.34</v>
      </c>
      <c r="AD16" s="246">
        <f t="shared" si="7"/>
        <v>9</v>
      </c>
      <c r="AE16" s="246">
        <f t="shared" si="8"/>
        <v>25</v>
      </c>
      <c r="AF16" s="246">
        <f t="shared" si="9"/>
        <v>7</v>
      </c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</row>
    <row r="17" spans="1:55" s="247" customFormat="1" ht="40.5" customHeight="1">
      <c r="A17" s="249">
        <v>10</v>
      </c>
      <c r="B17" s="250" t="s">
        <v>107</v>
      </c>
      <c r="C17" s="251">
        <v>75</v>
      </c>
      <c r="D17" s="245">
        <v>50</v>
      </c>
      <c r="E17" s="245">
        <v>14.61</v>
      </c>
      <c r="F17" s="245"/>
      <c r="G17" s="246"/>
      <c r="H17" s="245">
        <f t="shared" si="0"/>
        <v>139.61</v>
      </c>
      <c r="I17" s="246">
        <f t="shared" si="1"/>
        <v>10</v>
      </c>
      <c r="J17" s="251">
        <v>50</v>
      </c>
      <c r="K17" s="245">
        <v>40</v>
      </c>
      <c r="L17" s="245">
        <v>14.61</v>
      </c>
      <c r="M17" s="245"/>
      <c r="N17" s="246"/>
      <c r="O17" s="245">
        <f t="shared" si="2"/>
        <v>104.61</v>
      </c>
      <c r="P17" s="246">
        <f t="shared" si="3"/>
        <v>10</v>
      </c>
      <c r="Q17" s="251">
        <v>0</v>
      </c>
      <c r="R17" s="245">
        <v>35</v>
      </c>
      <c r="S17" s="245">
        <v>14.61</v>
      </c>
      <c r="T17" s="245"/>
      <c r="U17" s="246"/>
      <c r="V17" s="245">
        <f t="shared" si="4"/>
        <v>49.61</v>
      </c>
      <c r="W17" s="246">
        <f t="shared" si="5"/>
        <v>11</v>
      </c>
      <c r="X17" s="251">
        <v>40</v>
      </c>
      <c r="Y17" s="245">
        <v>40</v>
      </c>
      <c r="Z17" s="245">
        <v>14.61</v>
      </c>
      <c r="AA17" s="245"/>
      <c r="AB17" s="246"/>
      <c r="AC17" s="245">
        <f t="shared" si="6"/>
        <v>94.61</v>
      </c>
      <c r="AD17" s="246">
        <f t="shared" si="7"/>
        <v>11</v>
      </c>
      <c r="AE17" s="246">
        <f t="shared" si="8"/>
        <v>42</v>
      </c>
      <c r="AF17" s="246">
        <f t="shared" si="9"/>
        <v>10</v>
      </c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</row>
    <row r="18" spans="1:55" s="5" customFormat="1" ht="40.5" customHeight="1">
      <c r="A18" s="249">
        <f>SUM(A17+1)</f>
        <v>11</v>
      </c>
      <c r="B18" s="250" t="s">
        <v>108</v>
      </c>
      <c r="C18" s="251">
        <v>70</v>
      </c>
      <c r="D18" s="245">
        <v>80</v>
      </c>
      <c r="E18" s="245">
        <v>17.78</v>
      </c>
      <c r="F18" s="245"/>
      <c r="G18" s="252"/>
      <c r="H18" s="245">
        <f t="shared" si="0"/>
        <v>167.78</v>
      </c>
      <c r="I18" s="246">
        <f t="shared" si="1"/>
        <v>7</v>
      </c>
      <c r="J18" s="251">
        <v>70</v>
      </c>
      <c r="K18" s="245">
        <v>70</v>
      </c>
      <c r="L18" s="245">
        <v>17.78</v>
      </c>
      <c r="M18" s="245"/>
      <c r="N18" s="252"/>
      <c r="O18" s="245">
        <f t="shared" si="2"/>
        <v>157.78</v>
      </c>
      <c r="P18" s="246">
        <f t="shared" si="3"/>
        <v>9</v>
      </c>
      <c r="Q18" s="251">
        <v>60</v>
      </c>
      <c r="R18" s="245">
        <v>67</v>
      </c>
      <c r="S18" s="245">
        <v>17.78</v>
      </c>
      <c r="T18" s="245"/>
      <c r="U18" s="252"/>
      <c r="V18" s="245">
        <f t="shared" si="4"/>
        <v>144.78</v>
      </c>
      <c r="W18" s="246">
        <f t="shared" si="5"/>
        <v>7</v>
      </c>
      <c r="X18" s="251">
        <v>70</v>
      </c>
      <c r="Y18" s="245">
        <v>80</v>
      </c>
      <c r="Z18" s="245">
        <v>17.78</v>
      </c>
      <c r="AA18" s="245"/>
      <c r="AB18" s="252"/>
      <c r="AC18" s="245">
        <f t="shared" si="6"/>
        <v>167.78</v>
      </c>
      <c r="AD18" s="246">
        <f t="shared" si="7"/>
        <v>7</v>
      </c>
      <c r="AE18" s="246">
        <f t="shared" si="8"/>
        <v>30</v>
      </c>
      <c r="AF18" s="246">
        <f t="shared" si="9"/>
        <v>8</v>
      </c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ht="40.5" customHeight="1">
      <c r="A19" s="249">
        <f>SUM(A18+1)</f>
        <v>12</v>
      </c>
      <c r="B19" s="259" t="s">
        <v>111</v>
      </c>
      <c r="C19" s="245">
        <v>55</v>
      </c>
      <c r="D19" s="245">
        <v>50</v>
      </c>
      <c r="E19" s="245">
        <v>15.8</v>
      </c>
      <c r="F19" s="245"/>
      <c r="G19" s="252"/>
      <c r="H19" s="245">
        <f t="shared" si="0"/>
        <v>120.8</v>
      </c>
      <c r="I19" s="246">
        <f t="shared" si="1"/>
        <v>11</v>
      </c>
      <c r="J19" s="245">
        <v>40</v>
      </c>
      <c r="K19" s="245">
        <v>40</v>
      </c>
      <c r="L19" s="245">
        <v>15.8</v>
      </c>
      <c r="M19" s="245"/>
      <c r="N19" s="252"/>
      <c r="O19" s="245">
        <f t="shared" si="2"/>
        <v>95.8</v>
      </c>
      <c r="P19" s="246">
        <f t="shared" si="3"/>
        <v>11</v>
      </c>
      <c r="Q19" s="245">
        <v>45</v>
      </c>
      <c r="R19" s="245">
        <v>50</v>
      </c>
      <c r="S19" s="245">
        <v>15.8</v>
      </c>
      <c r="T19" s="245"/>
      <c r="U19" s="252"/>
      <c r="V19" s="245">
        <f t="shared" si="4"/>
        <v>110.8</v>
      </c>
      <c r="W19" s="246">
        <f t="shared" si="5"/>
        <v>10</v>
      </c>
      <c r="X19" s="245">
        <v>50</v>
      </c>
      <c r="Y19" s="245">
        <v>50</v>
      </c>
      <c r="Z19" s="245">
        <v>15.8</v>
      </c>
      <c r="AA19" s="245"/>
      <c r="AB19" s="252"/>
      <c r="AC19" s="245">
        <f t="shared" si="6"/>
        <v>115.8</v>
      </c>
      <c r="AD19" s="246">
        <f t="shared" si="7"/>
        <v>10</v>
      </c>
      <c r="AE19" s="246">
        <f t="shared" si="8"/>
        <v>42</v>
      </c>
      <c r="AF19" s="246">
        <f t="shared" si="9"/>
        <v>10</v>
      </c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s="5" customFormat="1" ht="45" customHeight="1">
      <c r="A20" s="249">
        <f>SUM(A19+1)</f>
        <v>13</v>
      </c>
      <c r="B20" s="291" t="s">
        <v>99</v>
      </c>
      <c r="C20" s="245">
        <v>88</v>
      </c>
      <c r="D20" s="245">
        <v>60</v>
      </c>
      <c r="E20" s="245">
        <v>15.8</v>
      </c>
      <c r="F20" s="245"/>
      <c r="G20" s="252"/>
      <c r="H20" s="245">
        <f t="shared" si="0"/>
        <v>163.8</v>
      </c>
      <c r="I20" s="246">
        <f t="shared" si="1"/>
        <v>8</v>
      </c>
      <c r="J20" s="245">
        <v>90</v>
      </c>
      <c r="K20" s="245">
        <v>80</v>
      </c>
      <c r="L20" s="245">
        <v>15.8</v>
      </c>
      <c r="M20" s="245"/>
      <c r="N20" s="252"/>
      <c r="O20" s="245">
        <f t="shared" si="2"/>
        <v>185.8</v>
      </c>
      <c r="P20" s="246">
        <f t="shared" si="3"/>
        <v>5</v>
      </c>
      <c r="Q20" s="245">
        <v>90</v>
      </c>
      <c r="R20" s="245">
        <v>89</v>
      </c>
      <c r="S20" s="245">
        <v>15.8</v>
      </c>
      <c r="T20" s="245"/>
      <c r="U20" s="252"/>
      <c r="V20" s="245">
        <f t="shared" si="4"/>
        <v>194.8</v>
      </c>
      <c r="W20" s="246">
        <f t="shared" si="5"/>
        <v>5</v>
      </c>
      <c r="X20" s="245">
        <v>90</v>
      </c>
      <c r="Y20" s="245">
        <v>80</v>
      </c>
      <c r="Z20" s="245">
        <v>15.8</v>
      </c>
      <c r="AA20" s="245"/>
      <c r="AB20" s="252"/>
      <c r="AC20" s="245">
        <f t="shared" si="6"/>
        <v>185.8</v>
      </c>
      <c r="AD20" s="246">
        <f t="shared" si="7"/>
        <v>4</v>
      </c>
      <c r="AE20" s="246">
        <f t="shared" si="8"/>
        <v>22</v>
      </c>
      <c r="AF20" s="246">
        <f t="shared" si="9"/>
        <v>5</v>
      </c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376"/>
      <c r="AV20" s="376"/>
      <c r="AW20" s="376"/>
      <c r="AX20" s="376"/>
      <c r="AY20" s="376"/>
      <c r="AZ20" s="376"/>
      <c r="BA20" s="376"/>
      <c r="BB20" s="376"/>
      <c r="BC20" s="376"/>
    </row>
    <row r="21" spans="1:55" s="5" customFormat="1" ht="40.5" customHeight="1">
      <c r="A21" s="216"/>
      <c r="B21" s="28"/>
      <c r="C21" s="10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367"/>
      <c r="AV21" s="367"/>
      <c r="AW21" s="367"/>
      <c r="AX21" s="367"/>
      <c r="AY21" s="367"/>
      <c r="AZ21" s="367"/>
      <c r="BA21" s="367"/>
      <c r="BB21" s="367"/>
      <c r="BC21" s="367"/>
    </row>
    <row r="22" spans="2:3" ht="40.5" customHeight="1">
      <c r="B22" s="258" t="s">
        <v>106</v>
      </c>
      <c r="C22" s="363" t="s">
        <v>159</v>
      </c>
    </row>
    <row r="23" spans="2:4" ht="40.5" customHeight="1">
      <c r="B23" s="233"/>
      <c r="D23" s="234" t="s">
        <v>0</v>
      </c>
    </row>
    <row r="24" spans="2:55" ht="40.5" customHeight="1">
      <c r="B24" s="23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7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X24" s="8"/>
      <c r="AY24" s="8"/>
      <c r="AZ24" s="8"/>
      <c r="BA24" s="8"/>
      <c r="BB24" s="8"/>
      <c r="BC24" s="8"/>
    </row>
    <row r="25" spans="3:55" ht="40.5" customHeight="1"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4"/>
      <c r="AX25" s="368"/>
      <c r="AY25" s="368"/>
      <c r="AZ25" s="368"/>
      <c r="BA25" s="368"/>
      <c r="BB25" s="368"/>
      <c r="BC25" s="368"/>
    </row>
    <row r="27" ht="40.5" customHeight="1">
      <c r="B27" s="233"/>
    </row>
  </sheetData>
  <sheetProtection password="E86B" sheet="1" objects="1" selectLockedCells="1" selectUnlockedCells="1"/>
  <mergeCells count="19">
    <mergeCell ref="AU20:AW20"/>
    <mergeCell ref="AX20:AZ20"/>
    <mergeCell ref="AU21:AW21"/>
    <mergeCell ref="AX21:AZ21"/>
    <mergeCell ref="BA21:BC21"/>
    <mergeCell ref="AG25:AT25"/>
    <mergeCell ref="AU25:AV25"/>
    <mergeCell ref="AX25:BA25"/>
    <mergeCell ref="BB25:BC25"/>
    <mergeCell ref="BA20:BC20"/>
    <mergeCell ref="B1:AF1"/>
    <mergeCell ref="C2:I2"/>
    <mergeCell ref="N2:O2"/>
    <mergeCell ref="C3:E3"/>
    <mergeCell ref="N3:O3"/>
    <mergeCell ref="C6:I6"/>
    <mergeCell ref="J6:P6"/>
    <mergeCell ref="Q6:W6"/>
    <mergeCell ref="X6:AD6"/>
  </mergeCells>
  <printOptions horizontalCentered="1"/>
  <pageMargins left="0.25" right="0.25" top="0.75" bottom="0.75" header="0.3" footer="0.3"/>
  <pageSetup fitToHeight="0" fitToWidth="1" horizontalDpi="600" verticalDpi="600" orientation="landscape" scale="25" r:id="rId2"/>
  <headerFooter alignWithMargins="0">
    <oddFooter>&amp;L&amp;8&amp;A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PageLayoutView="0" workbookViewId="0" topLeftCell="A1">
      <selection activeCell="F6" sqref="F6"/>
    </sheetView>
  </sheetViews>
  <sheetFormatPr defaultColWidth="9.140625" defaultRowHeight="47.25" customHeight="1"/>
  <cols>
    <col min="1" max="1" width="7.7109375" style="232" customWidth="1"/>
    <col min="2" max="2" width="28.8515625" style="232" customWidth="1"/>
    <col min="3" max="14" width="11.28125" style="234" customWidth="1"/>
    <col min="15" max="15" width="10.140625" style="234" customWidth="1"/>
    <col min="16" max="16" width="10.8515625" style="235" customWidth="1"/>
    <col min="17" max="22" width="4.7109375" style="1" customWidth="1"/>
  </cols>
  <sheetData>
    <row r="1" spans="1:18" ht="30" customHeight="1">
      <c r="A1" s="215"/>
      <c r="B1" s="390" t="s">
        <v>30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7"/>
      <c r="R1" s="37"/>
    </row>
    <row r="2" spans="1:18" ht="30" customHeight="1">
      <c r="A2" s="216"/>
      <c r="B2" s="34"/>
      <c r="C2" s="34"/>
      <c r="D2" s="34"/>
      <c r="E2" s="34"/>
      <c r="F2" s="34"/>
      <c r="G2" s="34"/>
      <c r="H2" s="34"/>
      <c r="I2" s="218"/>
      <c r="J2" s="218"/>
      <c r="K2" s="218"/>
      <c r="L2" s="218"/>
      <c r="M2" s="218"/>
      <c r="N2" s="218"/>
      <c r="O2" s="218"/>
      <c r="P2" s="218"/>
      <c r="Q2" s="38"/>
      <c r="R2" s="38"/>
    </row>
    <row r="3" spans="1:16" ht="30" customHeight="1">
      <c r="A3" s="216"/>
      <c r="B3" s="219" t="s">
        <v>91</v>
      </c>
      <c r="C3" s="391" t="s">
        <v>97</v>
      </c>
      <c r="D3" s="391"/>
      <c r="E3" s="391"/>
      <c r="F3" s="391"/>
      <c r="G3" s="391"/>
      <c r="H3" s="391"/>
      <c r="I3" s="391"/>
      <c r="J3" s="279" t="s">
        <v>95</v>
      </c>
      <c r="K3" s="220"/>
      <c r="L3" s="220"/>
      <c r="N3" s="392">
        <v>44043</v>
      </c>
      <c r="O3" s="392"/>
      <c r="P3" s="218"/>
    </row>
    <row r="4" spans="1:16" ht="30" customHeight="1">
      <c r="A4" s="216"/>
      <c r="B4" s="219" t="s">
        <v>92</v>
      </c>
      <c r="C4" s="393" t="s">
        <v>98</v>
      </c>
      <c r="D4" s="393"/>
      <c r="E4" s="393"/>
      <c r="F4" s="222"/>
      <c r="G4" s="223"/>
      <c r="H4" s="223"/>
      <c r="I4" s="223"/>
      <c r="J4" s="248" t="s">
        <v>96</v>
      </c>
      <c r="K4" s="248"/>
      <c r="L4" s="248"/>
      <c r="N4" s="394">
        <v>44019</v>
      </c>
      <c r="O4" s="394"/>
      <c r="P4" s="109"/>
    </row>
    <row r="5" spans="1:16" ht="30" customHeight="1">
      <c r="A5" s="216"/>
      <c r="B5" s="317" t="s">
        <v>148</v>
      </c>
      <c r="C5" s="316"/>
      <c r="D5" s="316"/>
      <c r="E5" s="316"/>
      <c r="F5" s="316"/>
      <c r="G5" s="316"/>
      <c r="H5" s="224"/>
      <c r="I5" s="224"/>
      <c r="J5" s="224"/>
      <c r="K5" s="224"/>
      <c r="L5" s="224"/>
      <c r="M5" s="224"/>
      <c r="N5" s="224"/>
      <c r="O5" s="224"/>
      <c r="P5" s="224"/>
    </row>
    <row r="6" spans="1:22" s="334" customFormat="1" ht="47.25" customHeight="1" thickBot="1">
      <c r="A6" s="329"/>
      <c r="B6" s="335" t="s">
        <v>147</v>
      </c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1"/>
      <c r="Q6" s="333"/>
      <c r="R6" s="333"/>
      <c r="S6" s="333"/>
      <c r="T6" s="333"/>
      <c r="U6" s="333"/>
      <c r="V6" s="333"/>
    </row>
    <row r="7" spans="1:38" ht="47.25" customHeight="1" thickBot="1">
      <c r="A7" s="280"/>
      <c r="B7" s="285"/>
      <c r="C7" s="399" t="s">
        <v>141</v>
      </c>
      <c r="D7" s="399"/>
      <c r="E7" s="400"/>
      <c r="F7" s="399" t="s">
        <v>142</v>
      </c>
      <c r="G7" s="399"/>
      <c r="H7" s="400"/>
      <c r="I7" s="399" t="s">
        <v>143</v>
      </c>
      <c r="J7" s="399"/>
      <c r="K7" s="400"/>
      <c r="L7" s="399" t="s">
        <v>144</v>
      </c>
      <c r="M7" s="399"/>
      <c r="N7" s="400"/>
      <c r="O7" s="239"/>
      <c r="P7" s="309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1:38" ht="47.25" customHeight="1" thickBot="1">
      <c r="A8" s="280"/>
      <c r="B8" s="285" t="s">
        <v>20</v>
      </c>
      <c r="C8" s="241" t="s">
        <v>94</v>
      </c>
      <c r="D8" s="241" t="s">
        <v>22</v>
      </c>
      <c r="E8" s="243" t="s">
        <v>42</v>
      </c>
      <c r="F8" s="241" t="s">
        <v>94</v>
      </c>
      <c r="G8" s="241" t="s">
        <v>22</v>
      </c>
      <c r="H8" s="243" t="s">
        <v>42</v>
      </c>
      <c r="I8" s="241" t="s">
        <v>94</v>
      </c>
      <c r="J8" s="241" t="s">
        <v>22</v>
      </c>
      <c r="K8" s="243" t="s">
        <v>42</v>
      </c>
      <c r="L8" s="241" t="s">
        <v>94</v>
      </c>
      <c r="M8" s="241" t="s">
        <v>22</v>
      </c>
      <c r="N8" s="243" t="s">
        <v>42</v>
      </c>
      <c r="O8" s="240" t="s">
        <v>61</v>
      </c>
      <c r="P8" s="364" t="s">
        <v>11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1:22" s="247" customFormat="1" ht="47.25" customHeight="1">
      <c r="A9" s="253">
        <v>1</v>
      </c>
      <c r="B9" s="289" t="s">
        <v>100</v>
      </c>
      <c r="C9" s="256">
        <v>83</v>
      </c>
      <c r="D9" s="256">
        <f>SUM(C9:C9)</f>
        <v>83</v>
      </c>
      <c r="E9" s="257">
        <f>RANK(D9,D$9:D$12)</f>
        <v>3</v>
      </c>
      <c r="F9" s="256">
        <v>85</v>
      </c>
      <c r="G9" s="256">
        <f>SUM(F9:F9)</f>
        <v>85</v>
      </c>
      <c r="H9" s="257">
        <f>RANK(G9,G$9:G$12)</f>
        <v>3</v>
      </c>
      <c r="I9" s="256">
        <v>66</v>
      </c>
      <c r="J9" s="256">
        <f>SUM(I9:I9)</f>
        <v>66</v>
      </c>
      <c r="K9" s="257">
        <f>RANK(J9,J$9:J$12)</f>
        <v>4</v>
      </c>
      <c r="L9" s="256">
        <v>70</v>
      </c>
      <c r="M9" s="256">
        <f>SUM(L9:L9)</f>
        <v>70</v>
      </c>
      <c r="N9" s="257">
        <f>RANK(M9,M$9:M$12)</f>
        <v>3</v>
      </c>
      <c r="O9" s="257">
        <f>E9+H9+K9+N9</f>
        <v>13</v>
      </c>
      <c r="P9" s="365">
        <f>RANK(O9,O$9:O$12,1)</f>
        <v>3</v>
      </c>
      <c r="Q9" s="244"/>
      <c r="R9" s="244"/>
      <c r="S9" s="244"/>
      <c r="T9" s="244"/>
      <c r="U9" s="244"/>
      <c r="V9" s="244"/>
    </row>
    <row r="10" spans="1:22" s="247" customFormat="1" ht="47.25" customHeight="1">
      <c r="A10" s="249">
        <v>3</v>
      </c>
      <c r="B10" s="291" t="s">
        <v>110</v>
      </c>
      <c r="C10" s="245">
        <v>100</v>
      </c>
      <c r="D10" s="245">
        <f>SUM(C10:C10)</f>
        <v>100</v>
      </c>
      <c r="E10" s="246">
        <f>RANK(D10,D$9:D$12)</f>
        <v>1</v>
      </c>
      <c r="F10" s="245">
        <v>90</v>
      </c>
      <c r="G10" s="245">
        <f>SUM(F10:F10)</f>
        <v>90</v>
      </c>
      <c r="H10" s="246">
        <f>RANK(G10,G$9:G$12)</f>
        <v>2</v>
      </c>
      <c r="I10" s="245">
        <v>89</v>
      </c>
      <c r="J10" s="245">
        <f>SUM(I10:I10)</f>
        <v>89</v>
      </c>
      <c r="K10" s="246">
        <f>RANK(J10,J$9:J$12)</f>
        <v>1</v>
      </c>
      <c r="L10" s="245">
        <v>100</v>
      </c>
      <c r="M10" s="245">
        <f>SUM(L10:L10)</f>
        <v>100</v>
      </c>
      <c r="N10" s="246">
        <f>RANK(M10,M$9:M$12)</f>
        <v>1</v>
      </c>
      <c r="O10" s="246">
        <f>E10+H10+K10+N10</f>
        <v>5</v>
      </c>
      <c r="P10" s="366">
        <f>RANK(O10,O$9:O$12,1)</f>
        <v>1</v>
      </c>
      <c r="Q10" s="244"/>
      <c r="R10" s="244"/>
      <c r="S10" s="244"/>
      <c r="T10" s="244"/>
      <c r="U10" s="244"/>
      <c r="V10" s="244"/>
    </row>
    <row r="11" spans="1:22" s="247" customFormat="1" ht="47.25" customHeight="1">
      <c r="A11" s="249">
        <v>4</v>
      </c>
      <c r="B11" s="291" t="s">
        <v>103</v>
      </c>
      <c r="C11" s="245">
        <v>70</v>
      </c>
      <c r="D11" s="245">
        <f>SUM(C11:C11)</f>
        <v>70</v>
      </c>
      <c r="E11" s="246">
        <f>RANK(D11,D$9:D$12)</f>
        <v>4</v>
      </c>
      <c r="F11" s="245">
        <v>75</v>
      </c>
      <c r="G11" s="245">
        <f>SUM(F11:F11)</f>
        <v>75</v>
      </c>
      <c r="H11" s="246">
        <f>RANK(G11,G$9:G$12)</f>
        <v>4</v>
      </c>
      <c r="I11" s="245">
        <v>72</v>
      </c>
      <c r="J11" s="245">
        <f>SUM(I11:I11)</f>
        <v>72</v>
      </c>
      <c r="K11" s="246">
        <f>RANK(J11,J$9:J$12)</f>
        <v>3</v>
      </c>
      <c r="L11" s="245">
        <v>60</v>
      </c>
      <c r="M11" s="245">
        <f>SUM(L11:L11)</f>
        <v>60</v>
      </c>
      <c r="N11" s="246">
        <f>RANK(M11,M$9:M$12)</f>
        <v>4</v>
      </c>
      <c r="O11" s="246">
        <f>E11+H11+K11+N11</f>
        <v>15</v>
      </c>
      <c r="P11" s="366">
        <f>RANK(O11,O$9:O$12,1)</f>
        <v>4</v>
      </c>
      <c r="Q11" s="244"/>
      <c r="R11" s="244"/>
      <c r="S11" s="244"/>
      <c r="T11" s="244"/>
      <c r="U11" s="244"/>
      <c r="V11" s="244"/>
    </row>
    <row r="12" spans="1:22" s="5" customFormat="1" ht="47.25" customHeight="1">
      <c r="A12" s="249">
        <v>13</v>
      </c>
      <c r="B12" s="291" t="s">
        <v>99</v>
      </c>
      <c r="C12" s="245">
        <v>100</v>
      </c>
      <c r="D12" s="245">
        <f>SUM(C12:C12)</f>
        <v>100</v>
      </c>
      <c r="E12" s="246">
        <f>RANK(D12,D$9:D$12)</f>
        <v>1</v>
      </c>
      <c r="F12" s="245">
        <v>95</v>
      </c>
      <c r="G12" s="245">
        <f>SUM(F12:F12)</f>
        <v>95</v>
      </c>
      <c r="H12" s="246">
        <f>RANK(G12,G$9:G$12)</f>
        <v>1</v>
      </c>
      <c r="I12" s="245">
        <v>84</v>
      </c>
      <c r="J12" s="245">
        <f>SUM(I12:I12)</f>
        <v>84</v>
      </c>
      <c r="K12" s="246">
        <f>RANK(J12,J$9:J$12)</f>
        <v>2</v>
      </c>
      <c r="L12" s="245">
        <v>93</v>
      </c>
      <c r="M12" s="245">
        <f>SUM(L12:L12)</f>
        <v>93</v>
      </c>
      <c r="N12" s="246">
        <f>RANK(M12,M$9:M$12)</f>
        <v>2</v>
      </c>
      <c r="O12" s="246">
        <f>E12+H12+K12+N12</f>
        <v>6</v>
      </c>
      <c r="P12" s="366">
        <f>RANK(O12,O$9:O$12,1)</f>
        <v>2</v>
      </c>
      <c r="Q12" s="376"/>
      <c r="R12" s="376"/>
      <c r="S12" s="376"/>
      <c r="T12" s="376"/>
      <c r="U12" s="376"/>
      <c r="V12" s="376"/>
    </row>
    <row r="13" spans="1:22" s="5" customFormat="1" ht="47.25" customHeight="1">
      <c r="A13" s="216"/>
      <c r="B13" s="28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367"/>
      <c r="R13" s="367"/>
      <c r="S13" s="367"/>
      <c r="T13" s="367"/>
      <c r="U13" s="367"/>
      <c r="V13" s="367"/>
    </row>
  </sheetData>
  <sheetProtection password="E86B" sheet="1" objects="1" scenarios="1" selectLockedCells="1" selectUnlockedCells="1"/>
  <mergeCells count="13">
    <mergeCell ref="Q12:S12"/>
    <mergeCell ref="T12:V12"/>
    <mergeCell ref="Q13:S13"/>
    <mergeCell ref="T13:V13"/>
    <mergeCell ref="C3:I3"/>
    <mergeCell ref="N3:O3"/>
    <mergeCell ref="N4:O4"/>
    <mergeCell ref="B1:P1"/>
    <mergeCell ref="C4:E4"/>
    <mergeCell ref="C7:E7"/>
    <mergeCell ref="F7:H7"/>
    <mergeCell ref="I7:K7"/>
    <mergeCell ref="L7:N7"/>
  </mergeCells>
  <printOptions/>
  <pageMargins left="0.25" right="0.25" top="0.75" bottom="0.75" header="0.3" footer="0.3"/>
  <pageSetup fitToHeight="0" fitToWidth="1" horizontalDpi="600" verticalDpi="600" orientation="landscape" scale="70" r:id="rId2"/>
  <headerFooter alignWithMargins="0">
    <oddFooter>&amp;L&amp;8&amp;A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8"/>
  <sheetViews>
    <sheetView zoomScalePageLayoutView="0" workbookViewId="0" topLeftCell="A1">
      <selection activeCell="F2" sqref="F2"/>
    </sheetView>
  </sheetViews>
  <sheetFormatPr defaultColWidth="9.140625" defaultRowHeight="30" customHeight="1"/>
  <cols>
    <col min="1" max="1" width="4.00390625" style="232" customWidth="1"/>
    <col min="2" max="2" width="33.57421875" style="232" customWidth="1"/>
    <col min="3" max="30" width="11.28125" style="234" customWidth="1"/>
    <col min="31" max="31" width="10.140625" style="234" customWidth="1"/>
    <col min="32" max="32" width="10.8515625" style="235" customWidth="1"/>
    <col min="33" max="45" width="12.28125" style="1" customWidth="1"/>
    <col min="46" max="46" width="8.140625" style="1" customWidth="1"/>
    <col min="47" max="47" width="12.7109375" style="1" customWidth="1"/>
    <col min="48" max="56" width="4.7109375" style="1" customWidth="1"/>
  </cols>
  <sheetData>
    <row r="1" spans="1:52" ht="30" customHeight="1">
      <c r="A1" s="215"/>
      <c r="B1" s="390" t="s">
        <v>30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214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37"/>
      <c r="AU1" s="37"/>
      <c r="AV1" s="37"/>
      <c r="AW1" s="37"/>
      <c r="AX1" s="37"/>
      <c r="AY1" s="37"/>
      <c r="AZ1" s="37"/>
    </row>
    <row r="2" spans="1:52" ht="30" customHeight="1">
      <c r="A2" s="216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217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</row>
    <row r="3" spans="1:45" ht="30" customHeight="1">
      <c r="A3" s="216"/>
      <c r="B3" s="219" t="s">
        <v>91</v>
      </c>
      <c r="C3" s="391" t="s">
        <v>97</v>
      </c>
      <c r="D3" s="391"/>
      <c r="E3" s="391"/>
      <c r="F3" s="391"/>
      <c r="G3" s="391"/>
      <c r="H3" s="391"/>
      <c r="I3" s="391"/>
      <c r="J3" s="279" t="s">
        <v>95</v>
      </c>
      <c r="K3" s="220"/>
      <c r="L3" s="220"/>
      <c r="N3" s="392">
        <v>44043</v>
      </c>
      <c r="O3" s="392"/>
      <c r="P3" s="221"/>
      <c r="Q3" s="221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30" customHeight="1">
      <c r="A4" s="216"/>
      <c r="B4" s="219" t="s">
        <v>92</v>
      </c>
      <c r="C4" s="393" t="s">
        <v>98</v>
      </c>
      <c r="D4" s="393"/>
      <c r="E4" s="393"/>
      <c r="F4" s="222"/>
      <c r="G4" s="223"/>
      <c r="H4" s="223"/>
      <c r="I4" s="223"/>
      <c r="J4" s="248" t="s">
        <v>96</v>
      </c>
      <c r="K4" s="248"/>
      <c r="L4" s="248"/>
      <c r="N4" s="394">
        <v>44019</v>
      </c>
      <c r="O4" s="394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109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30" customHeight="1">
      <c r="A5" s="216"/>
      <c r="B5" s="224"/>
      <c r="C5" s="326" t="s">
        <v>151</v>
      </c>
      <c r="D5" s="316"/>
      <c r="E5" s="316"/>
      <c r="F5" s="316"/>
      <c r="G5" s="316"/>
      <c r="H5" s="316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30" customHeight="1" thickBot="1">
      <c r="A6" s="216"/>
      <c r="B6" s="225"/>
      <c r="C6" s="327" t="s">
        <v>150</v>
      </c>
      <c r="D6" s="328"/>
      <c r="E6" s="328"/>
      <c r="F6" s="328"/>
      <c r="G6" s="328"/>
      <c r="H6" s="328"/>
      <c r="I6" s="328"/>
      <c r="J6" s="328"/>
      <c r="K6" s="328"/>
      <c r="L6" s="328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7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72" ht="30" customHeight="1" thickBot="1">
      <c r="A7" s="283"/>
      <c r="B7" s="284"/>
      <c r="C7" s="398" t="s">
        <v>45</v>
      </c>
      <c r="D7" s="399"/>
      <c r="E7" s="399"/>
      <c r="F7" s="399"/>
      <c r="G7" s="399"/>
      <c r="H7" s="399"/>
      <c r="I7" s="400"/>
      <c r="J7" s="398" t="s">
        <v>44</v>
      </c>
      <c r="K7" s="399"/>
      <c r="L7" s="399"/>
      <c r="M7" s="399"/>
      <c r="N7" s="399"/>
      <c r="O7" s="399"/>
      <c r="P7" s="400"/>
      <c r="Q7" s="398" t="s">
        <v>46</v>
      </c>
      <c r="R7" s="399"/>
      <c r="S7" s="399"/>
      <c r="T7" s="399"/>
      <c r="U7" s="399"/>
      <c r="V7" s="399"/>
      <c r="W7" s="400"/>
      <c r="X7" s="398" t="s">
        <v>93</v>
      </c>
      <c r="Y7" s="399"/>
      <c r="Z7" s="399"/>
      <c r="AA7" s="399"/>
      <c r="AB7" s="399"/>
      <c r="AC7" s="399"/>
      <c r="AD7" s="400"/>
      <c r="AE7" s="239"/>
      <c r="AF7" s="23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</row>
    <row r="8" spans="1:72" ht="45" customHeight="1" thickBot="1">
      <c r="A8" s="281"/>
      <c r="B8" s="286" t="s">
        <v>20</v>
      </c>
      <c r="C8" s="240" t="s">
        <v>40</v>
      </c>
      <c r="D8" s="241" t="s">
        <v>41</v>
      </c>
      <c r="E8" s="241" t="s">
        <v>26</v>
      </c>
      <c r="F8" s="241" t="s">
        <v>94</v>
      </c>
      <c r="G8" s="242" t="s">
        <v>76</v>
      </c>
      <c r="H8" s="241" t="s">
        <v>22</v>
      </c>
      <c r="I8" s="243" t="s">
        <v>42</v>
      </c>
      <c r="J8" s="240" t="s">
        <v>43</v>
      </c>
      <c r="K8" s="241" t="s">
        <v>41</v>
      </c>
      <c r="L8" s="241" t="s">
        <v>26</v>
      </c>
      <c r="M8" s="241" t="s">
        <v>94</v>
      </c>
      <c r="N8" s="242" t="s">
        <v>76</v>
      </c>
      <c r="O8" s="241" t="s">
        <v>22</v>
      </c>
      <c r="P8" s="243" t="s">
        <v>42</v>
      </c>
      <c r="Q8" s="240" t="s">
        <v>40</v>
      </c>
      <c r="R8" s="241" t="s">
        <v>41</v>
      </c>
      <c r="S8" s="241" t="s">
        <v>26</v>
      </c>
      <c r="T8" s="241" t="s">
        <v>94</v>
      </c>
      <c r="U8" s="242" t="s">
        <v>76</v>
      </c>
      <c r="V8" s="241" t="s">
        <v>22</v>
      </c>
      <c r="W8" s="243" t="s">
        <v>42</v>
      </c>
      <c r="X8" s="240" t="s">
        <v>40</v>
      </c>
      <c r="Y8" s="241" t="s">
        <v>41</v>
      </c>
      <c r="Z8" s="241" t="s">
        <v>26</v>
      </c>
      <c r="AA8" s="241" t="s">
        <v>94</v>
      </c>
      <c r="AB8" s="242" t="s">
        <v>76</v>
      </c>
      <c r="AC8" s="241" t="s">
        <v>22</v>
      </c>
      <c r="AD8" s="243" t="s">
        <v>42</v>
      </c>
      <c r="AE8" s="240" t="s">
        <v>61</v>
      </c>
      <c r="AF8" s="243" t="s">
        <v>11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152" t="s">
        <v>60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</row>
    <row r="9" spans="1:56" s="312" customFormat="1" ht="30" customHeight="1">
      <c r="A9" s="311">
        <v>3</v>
      </c>
      <c r="B9" s="289" t="s">
        <v>110</v>
      </c>
      <c r="C9" s="256">
        <v>85</v>
      </c>
      <c r="D9" s="256">
        <v>100</v>
      </c>
      <c r="E9" s="256">
        <v>0.406</v>
      </c>
      <c r="F9" s="256"/>
      <c r="G9" s="256"/>
      <c r="H9" s="256">
        <f aca="true" t="shared" si="0" ref="H9:H18">SUM(C9:G9)</f>
        <v>185.406</v>
      </c>
      <c r="I9" s="257">
        <f aca="true" t="shared" si="1" ref="I9:I18">RANK(H9,H$9:H$21)</f>
        <v>2</v>
      </c>
      <c r="J9" s="256">
        <v>95</v>
      </c>
      <c r="K9" s="256">
        <v>95</v>
      </c>
      <c r="L9" s="256">
        <v>0.406</v>
      </c>
      <c r="M9" s="256"/>
      <c r="N9" s="256"/>
      <c r="O9" s="256">
        <f aca="true" t="shared" si="2" ref="O9:O18">SUM(J9:N9)</f>
        <v>190.406</v>
      </c>
      <c r="P9" s="257">
        <f aca="true" t="shared" si="3" ref="P9:P18">RANK(O9,O$9:O$21)</f>
        <v>1</v>
      </c>
      <c r="Q9" s="256">
        <v>100</v>
      </c>
      <c r="R9" s="256">
        <v>100</v>
      </c>
      <c r="S9" s="256">
        <v>0.406</v>
      </c>
      <c r="T9" s="256"/>
      <c r="U9" s="256"/>
      <c r="V9" s="256">
        <f aca="true" t="shared" si="4" ref="V9:V18">SUM(Q9:U9)</f>
        <v>200.406</v>
      </c>
      <c r="W9" s="257">
        <f aca="true" t="shared" si="5" ref="W9:W18">RANK(V9,V$9:V$21)</f>
        <v>2</v>
      </c>
      <c r="X9" s="256">
        <v>100</v>
      </c>
      <c r="Y9" s="256">
        <v>100</v>
      </c>
      <c r="Z9" s="256">
        <v>0.406</v>
      </c>
      <c r="AA9" s="256"/>
      <c r="AB9" s="257"/>
      <c r="AC9" s="256">
        <f aca="true" t="shared" si="6" ref="AC9:AC18">SUM(X9:AB9)</f>
        <v>200.406</v>
      </c>
      <c r="AD9" s="257">
        <f aca="true" t="shared" si="7" ref="AD9:AD18">RANK(AC9,AC$9:AC$21)</f>
        <v>1</v>
      </c>
      <c r="AE9" s="257">
        <f aca="true" t="shared" si="8" ref="AE9:AE18">I9+P9+W9+AD9</f>
        <v>6</v>
      </c>
      <c r="AF9" s="257">
        <f aca="true" t="shared" si="9" ref="AF9:AF18">RANK(AE9,AE$9:AE$21,1)</f>
        <v>1</v>
      </c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 t="e">
        <f>H9+O9+V9+AC9+#REF!</f>
        <v>#REF!</v>
      </c>
      <c r="AU9" s="244"/>
      <c r="AV9" s="244"/>
      <c r="AW9" s="244"/>
      <c r="AX9" s="244"/>
      <c r="AY9" s="244"/>
      <c r="AZ9" s="244"/>
      <c r="BA9" s="244"/>
      <c r="BB9" s="244"/>
      <c r="BC9" s="244"/>
      <c r="BD9" s="244"/>
    </row>
    <row r="10" spans="1:56" s="312" customFormat="1" ht="30" customHeight="1">
      <c r="A10" s="313">
        <v>4</v>
      </c>
      <c r="B10" s="291" t="s">
        <v>103</v>
      </c>
      <c r="C10" s="245">
        <v>95</v>
      </c>
      <c r="D10" s="245">
        <v>90</v>
      </c>
      <c r="E10" s="245">
        <v>0.406</v>
      </c>
      <c r="F10" s="245"/>
      <c r="G10" s="245"/>
      <c r="H10" s="245">
        <f t="shared" si="0"/>
        <v>185.406</v>
      </c>
      <c r="I10" s="246">
        <f t="shared" si="1"/>
        <v>2</v>
      </c>
      <c r="J10" s="245">
        <v>95</v>
      </c>
      <c r="K10" s="245">
        <v>95</v>
      </c>
      <c r="L10" s="245">
        <v>0.406</v>
      </c>
      <c r="M10" s="245"/>
      <c r="N10" s="245"/>
      <c r="O10" s="245">
        <f t="shared" si="2"/>
        <v>190.406</v>
      </c>
      <c r="P10" s="246">
        <f t="shared" si="3"/>
        <v>1</v>
      </c>
      <c r="Q10" s="245">
        <v>100</v>
      </c>
      <c r="R10" s="245">
        <v>100</v>
      </c>
      <c r="S10" s="245">
        <v>0.406</v>
      </c>
      <c r="T10" s="245"/>
      <c r="U10" s="245"/>
      <c r="V10" s="245">
        <f t="shared" si="4"/>
        <v>200.406</v>
      </c>
      <c r="W10" s="246">
        <f t="shared" si="5"/>
        <v>2</v>
      </c>
      <c r="X10" s="245">
        <v>95</v>
      </c>
      <c r="Y10" s="245">
        <v>100</v>
      </c>
      <c r="Z10" s="245">
        <v>0.406</v>
      </c>
      <c r="AA10" s="245"/>
      <c r="AB10" s="246"/>
      <c r="AC10" s="245">
        <f t="shared" si="6"/>
        <v>195.406</v>
      </c>
      <c r="AD10" s="246">
        <f t="shared" si="7"/>
        <v>2</v>
      </c>
      <c r="AE10" s="246">
        <f t="shared" si="8"/>
        <v>7</v>
      </c>
      <c r="AF10" s="246">
        <f t="shared" si="9"/>
        <v>2</v>
      </c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 t="e">
        <f>H10+O10+V10+AC10+#REF!</f>
        <v>#REF!</v>
      </c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</row>
    <row r="11" spans="1:56" s="312" customFormat="1" ht="30" customHeight="1">
      <c r="A11" s="313">
        <v>1</v>
      </c>
      <c r="B11" s="291" t="s">
        <v>100</v>
      </c>
      <c r="C11" s="245">
        <v>95</v>
      </c>
      <c r="D11" s="245">
        <v>100</v>
      </c>
      <c r="E11" s="245">
        <v>0.421</v>
      </c>
      <c r="F11" s="245"/>
      <c r="G11" s="245"/>
      <c r="H11" s="245">
        <f t="shared" si="0"/>
        <v>195.421</v>
      </c>
      <c r="I11" s="246">
        <f t="shared" si="1"/>
        <v>1</v>
      </c>
      <c r="J11" s="245">
        <v>90</v>
      </c>
      <c r="K11" s="245">
        <v>95</v>
      </c>
      <c r="L11" s="245">
        <v>0.421</v>
      </c>
      <c r="M11" s="245"/>
      <c r="N11" s="245"/>
      <c r="O11" s="245">
        <f t="shared" si="2"/>
        <v>185.421</v>
      </c>
      <c r="P11" s="246">
        <f t="shared" si="3"/>
        <v>3</v>
      </c>
      <c r="Q11" s="245">
        <v>100</v>
      </c>
      <c r="R11" s="245">
        <v>100</v>
      </c>
      <c r="S11" s="245">
        <v>0.421</v>
      </c>
      <c r="T11" s="245"/>
      <c r="U11" s="245"/>
      <c r="V11" s="245">
        <f t="shared" si="4"/>
        <v>200.421</v>
      </c>
      <c r="W11" s="246">
        <f t="shared" si="5"/>
        <v>1</v>
      </c>
      <c r="X11" s="245">
        <v>90</v>
      </c>
      <c r="Y11" s="245">
        <v>95</v>
      </c>
      <c r="Z11" s="245">
        <v>0.421</v>
      </c>
      <c r="AA11" s="245"/>
      <c r="AB11" s="246"/>
      <c r="AC11" s="245">
        <f t="shared" si="6"/>
        <v>185.421</v>
      </c>
      <c r="AD11" s="246">
        <f t="shared" si="7"/>
        <v>3</v>
      </c>
      <c r="AE11" s="246">
        <f t="shared" si="8"/>
        <v>8</v>
      </c>
      <c r="AF11" s="246">
        <f t="shared" si="9"/>
        <v>3</v>
      </c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 t="e">
        <f>H11+O11+V11+AC11+#REF!</f>
        <v>#REF!</v>
      </c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</row>
    <row r="12" spans="1:56" s="312" customFormat="1" ht="45" customHeight="1">
      <c r="A12" s="313">
        <f>SUM(A11+1)</f>
        <v>2</v>
      </c>
      <c r="B12" s="291" t="s">
        <v>99</v>
      </c>
      <c r="C12" s="245">
        <v>88</v>
      </c>
      <c r="D12" s="245">
        <v>60</v>
      </c>
      <c r="E12" s="245">
        <v>0.384</v>
      </c>
      <c r="F12" s="245"/>
      <c r="G12" s="252"/>
      <c r="H12" s="245">
        <f t="shared" si="0"/>
        <v>148.384</v>
      </c>
      <c r="I12" s="246">
        <f t="shared" si="1"/>
        <v>6</v>
      </c>
      <c r="J12" s="245">
        <v>90</v>
      </c>
      <c r="K12" s="245">
        <v>80</v>
      </c>
      <c r="L12" s="245">
        <v>0.384</v>
      </c>
      <c r="M12" s="245"/>
      <c r="N12" s="252"/>
      <c r="O12" s="245">
        <f t="shared" si="2"/>
        <v>170.384</v>
      </c>
      <c r="P12" s="246">
        <f t="shared" si="3"/>
        <v>4</v>
      </c>
      <c r="Q12" s="245">
        <v>90</v>
      </c>
      <c r="R12" s="245">
        <v>89</v>
      </c>
      <c r="S12" s="245">
        <v>0.384</v>
      </c>
      <c r="T12" s="245"/>
      <c r="U12" s="252"/>
      <c r="V12" s="245">
        <f t="shared" si="4"/>
        <v>179.384</v>
      </c>
      <c r="W12" s="246">
        <f t="shared" si="5"/>
        <v>4</v>
      </c>
      <c r="X12" s="245">
        <v>90</v>
      </c>
      <c r="Y12" s="245">
        <v>80</v>
      </c>
      <c r="Z12" s="245">
        <v>0.384</v>
      </c>
      <c r="AA12" s="245"/>
      <c r="AB12" s="252"/>
      <c r="AC12" s="245">
        <f t="shared" si="6"/>
        <v>170.384</v>
      </c>
      <c r="AD12" s="246">
        <f t="shared" si="7"/>
        <v>4</v>
      </c>
      <c r="AE12" s="246">
        <f t="shared" si="8"/>
        <v>18</v>
      </c>
      <c r="AF12" s="246">
        <f t="shared" si="9"/>
        <v>4</v>
      </c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 t="e">
        <f>H12+O12+V12+AC12+#REF!</f>
        <v>#REF!</v>
      </c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</row>
    <row r="13" spans="1:56" s="312" customFormat="1" ht="30" customHeight="1">
      <c r="A13" s="313">
        <v>9</v>
      </c>
      <c r="B13" s="250" t="s">
        <v>101</v>
      </c>
      <c r="C13" s="245">
        <v>95</v>
      </c>
      <c r="D13" s="245">
        <v>90</v>
      </c>
      <c r="E13" s="245">
        <v>0.406</v>
      </c>
      <c r="F13" s="245"/>
      <c r="G13" s="246"/>
      <c r="H13" s="245">
        <f t="shared" si="0"/>
        <v>185.406</v>
      </c>
      <c r="I13" s="246">
        <f t="shared" si="1"/>
        <v>2</v>
      </c>
      <c r="J13" s="245">
        <v>75</v>
      </c>
      <c r="K13" s="245">
        <v>75</v>
      </c>
      <c r="L13" s="245">
        <v>0.406</v>
      </c>
      <c r="M13" s="245"/>
      <c r="N13" s="246"/>
      <c r="O13" s="245">
        <f t="shared" si="2"/>
        <v>150.406</v>
      </c>
      <c r="P13" s="246">
        <f t="shared" si="3"/>
        <v>6</v>
      </c>
      <c r="Q13" s="245">
        <v>55</v>
      </c>
      <c r="R13" s="245">
        <v>63</v>
      </c>
      <c r="S13" s="245">
        <v>0.406</v>
      </c>
      <c r="T13" s="245"/>
      <c r="U13" s="246"/>
      <c r="V13" s="245">
        <f t="shared" si="4"/>
        <v>118.406</v>
      </c>
      <c r="W13" s="246">
        <f t="shared" si="5"/>
        <v>6</v>
      </c>
      <c r="X13" s="245">
        <v>70</v>
      </c>
      <c r="Y13" s="245">
        <v>75</v>
      </c>
      <c r="Z13" s="245">
        <v>0.406</v>
      </c>
      <c r="AA13" s="245"/>
      <c r="AB13" s="246"/>
      <c r="AC13" s="245">
        <f t="shared" si="6"/>
        <v>145.406</v>
      </c>
      <c r="AD13" s="246">
        <f t="shared" si="7"/>
        <v>7</v>
      </c>
      <c r="AE13" s="246">
        <f t="shared" si="8"/>
        <v>21</v>
      </c>
      <c r="AF13" s="246">
        <f t="shared" si="9"/>
        <v>5</v>
      </c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 t="e">
        <f>H13+O13+V13+AC13+#REF!</f>
        <v>#REF!</v>
      </c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</row>
    <row r="14" spans="1:56" s="247" customFormat="1" ht="30" customHeight="1">
      <c r="A14" s="249">
        <f>SUM(A13+1)</f>
        <v>10</v>
      </c>
      <c r="B14" s="250" t="s">
        <v>108</v>
      </c>
      <c r="C14" s="251">
        <v>70</v>
      </c>
      <c r="D14" s="245">
        <v>80</v>
      </c>
      <c r="E14" s="245">
        <v>0.438</v>
      </c>
      <c r="F14" s="245"/>
      <c r="G14" s="252"/>
      <c r="H14" s="245">
        <f t="shared" si="0"/>
        <v>150.438</v>
      </c>
      <c r="I14" s="246">
        <f t="shared" si="1"/>
        <v>5</v>
      </c>
      <c r="J14" s="251">
        <v>70</v>
      </c>
      <c r="K14" s="245">
        <v>70</v>
      </c>
      <c r="L14" s="245">
        <v>0.438</v>
      </c>
      <c r="M14" s="245"/>
      <c r="N14" s="252"/>
      <c r="O14" s="245">
        <f t="shared" si="2"/>
        <v>140.438</v>
      </c>
      <c r="P14" s="246">
        <f t="shared" si="3"/>
        <v>7</v>
      </c>
      <c r="Q14" s="251">
        <v>60</v>
      </c>
      <c r="R14" s="245">
        <v>67</v>
      </c>
      <c r="S14" s="245">
        <v>0.438</v>
      </c>
      <c r="T14" s="245"/>
      <c r="U14" s="252"/>
      <c r="V14" s="245">
        <f t="shared" si="4"/>
        <v>127.438</v>
      </c>
      <c r="W14" s="246">
        <f t="shared" si="5"/>
        <v>5</v>
      </c>
      <c r="X14" s="251">
        <v>70</v>
      </c>
      <c r="Y14" s="245">
        <v>80</v>
      </c>
      <c r="Z14" s="245">
        <v>0.438</v>
      </c>
      <c r="AA14" s="245"/>
      <c r="AB14" s="252"/>
      <c r="AC14" s="245">
        <f t="shared" si="6"/>
        <v>150.438</v>
      </c>
      <c r="AD14" s="246">
        <f t="shared" si="7"/>
        <v>5</v>
      </c>
      <c r="AE14" s="246">
        <f t="shared" si="8"/>
        <v>22</v>
      </c>
      <c r="AF14" s="246">
        <f t="shared" si="9"/>
        <v>6</v>
      </c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 t="e">
        <f>H14+O14+V14+AC14+#REF!</f>
        <v>#REF!</v>
      </c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</row>
    <row r="15" spans="1:56" s="247" customFormat="1" ht="30" customHeight="1">
      <c r="A15" s="249">
        <v>8</v>
      </c>
      <c r="B15" s="258" t="s">
        <v>106</v>
      </c>
      <c r="C15" s="251">
        <v>75</v>
      </c>
      <c r="D15" s="245">
        <v>70</v>
      </c>
      <c r="E15" s="282">
        <v>0.421</v>
      </c>
      <c r="F15" s="245"/>
      <c r="G15" s="245"/>
      <c r="H15" s="245">
        <f t="shared" si="0"/>
        <v>145.421</v>
      </c>
      <c r="I15" s="246">
        <f t="shared" si="1"/>
        <v>7</v>
      </c>
      <c r="J15" s="251">
        <v>80</v>
      </c>
      <c r="K15" s="245">
        <v>70</v>
      </c>
      <c r="L15" s="282">
        <v>0.421</v>
      </c>
      <c r="M15" s="245"/>
      <c r="N15" s="245"/>
      <c r="O15" s="245">
        <f t="shared" si="2"/>
        <v>150.421</v>
      </c>
      <c r="P15" s="246">
        <f t="shared" si="3"/>
        <v>5</v>
      </c>
      <c r="Q15" s="251">
        <v>50</v>
      </c>
      <c r="R15" s="245">
        <v>66</v>
      </c>
      <c r="S15" s="282">
        <v>0.421</v>
      </c>
      <c r="T15" s="245"/>
      <c r="U15" s="245"/>
      <c r="V15" s="245">
        <f t="shared" si="4"/>
        <v>116.421</v>
      </c>
      <c r="W15" s="246">
        <f t="shared" si="5"/>
        <v>7</v>
      </c>
      <c r="X15" s="251">
        <v>80</v>
      </c>
      <c r="Y15" s="245">
        <v>70</v>
      </c>
      <c r="Z15" s="282">
        <v>0.421</v>
      </c>
      <c r="AA15" s="245"/>
      <c r="AB15" s="246"/>
      <c r="AC15" s="245">
        <f t="shared" si="6"/>
        <v>150.421</v>
      </c>
      <c r="AD15" s="246">
        <f t="shared" si="7"/>
        <v>6</v>
      </c>
      <c r="AE15" s="246">
        <f t="shared" si="8"/>
        <v>25</v>
      </c>
      <c r="AF15" s="246">
        <f t="shared" si="9"/>
        <v>7</v>
      </c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 t="e">
        <f>H15+O15+V15+AC15+#REF!</f>
        <v>#REF!</v>
      </c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</row>
    <row r="16" spans="1:56" s="247" customFormat="1" ht="30" customHeight="1">
      <c r="A16" s="249">
        <f>SUM(A15+1)</f>
        <v>9</v>
      </c>
      <c r="B16" s="259" t="s">
        <v>111</v>
      </c>
      <c r="C16" s="245">
        <v>55</v>
      </c>
      <c r="D16" s="245">
        <v>50</v>
      </c>
      <c r="E16" s="245">
        <v>0.421</v>
      </c>
      <c r="F16" s="245"/>
      <c r="G16" s="252"/>
      <c r="H16" s="245">
        <f t="shared" si="0"/>
        <v>105.421</v>
      </c>
      <c r="I16" s="246">
        <f t="shared" si="1"/>
        <v>8</v>
      </c>
      <c r="J16" s="245">
        <v>40</v>
      </c>
      <c r="K16" s="245">
        <v>40</v>
      </c>
      <c r="L16" s="245">
        <v>0.421</v>
      </c>
      <c r="M16" s="245"/>
      <c r="N16" s="252"/>
      <c r="O16" s="245">
        <f t="shared" si="2"/>
        <v>80.421</v>
      </c>
      <c r="P16" s="246">
        <f t="shared" si="3"/>
        <v>8</v>
      </c>
      <c r="Q16" s="245">
        <v>45</v>
      </c>
      <c r="R16" s="245">
        <v>50</v>
      </c>
      <c r="S16" s="245">
        <v>0.421</v>
      </c>
      <c r="T16" s="245"/>
      <c r="U16" s="252"/>
      <c r="V16" s="245">
        <f t="shared" si="4"/>
        <v>95.421</v>
      </c>
      <c r="W16" s="246">
        <f t="shared" si="5"/>
        <v>8</v>
      </c>
      <c r="X16" s="245">
        <v>50</v>
      </c>
      <c r="Y16" s="245">
        <v>50</v>
      </c>
      <c r="Z16" s="245">
        <v>0.421</v>
      </c>
      <c r="AA16" s="245"/>
      <c r="AB16" s="252"/>
      <c r="AC16" s="245">
        <f t="shared" si="6"/>
        <v>100.421</v>
      </c>
      <c r="AD16" s="246">
        <f t="shared" si="7"/>
        <v>8</v>
      </c>
      <c r="AE16" s="246">
        <f t="shared" si="8"/>
        <v>32</v>
      </c>
      <c r="AF16" s="246">
        <f t="shared" si="9"/>
        <v>8</v>
      </c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 t="e">
        <f>H16+O16+V16+AC16+#REF!</f>
        <v>#REF!</v>
      </c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</row>
    <row r="17" spans="1:56" s="247" customFormat="1" ht="30" customHeight="1">
      <c r="A17" s="249">
        <v>5</v>
      </c>
      <c r="B17" s="250" t="s">
        <v>104</v>
      </c>
      <c r="C17" s="251">
        <v>15</v>
      </c>
      <c r="D17" s="245">
        <v>5</v>
      </c>
      <c r="E17" s="245">
        <v>0.406</v>
      </c>
      <c r="F17" s="245"/>
      <c r="G17" s="245"/>
      <c r="H17" s="245">
        <f t="shared" si="0"/>
        <v>20.406</v>
      </c>
      <c r="I17" s="246">
        <f t="shared" si="1"/>
        <v>9</v>
      </c>
      <c r="J17" s="251">
        <v>15</v>
      </c>
      <c r="K17" s="245">
        <v>15</v>
      </c>
      <c r="L17" s="245">
        <v>0.406</v>
      </c>
      <c r="M17" s="245"/>
      <c r="N17" s="245"/>
      <c r="O17" s="245">
        <f t="shared" si="2"/>
        <v>30.406</v>
      </c>
      <c r="P17" s="246">
        <f t="shared" si="3"/>
        <v>9</v>
      </c>
      <c r="Q17" s="251">
        <v>0</v>
      </c>
      <c r="R17" s="245">
        <v>25</v>
      </c>
      <c r="S17" s="245">
        <v>0.406</v>
      </c>
      <c r="T17" s="245"/>
      <c r="U17" s="245"/>
      <c r="V17" s="245">
        <f t="shared" si="4"/>
        <v>25.406</v>
      </c>
      <c r="W17" s="246">
        <f t="shared" si="5"/>
        <v>9</v>
      </c>
      <c r="X17" s="251">
        <v>10</v>
      </c>
      <c r="Y17" s="245">
        <v>10</v>
      </c>
      <c r="Z17" s="245">
        <v>0.406</v>
      </c>
      <c r="AA17" s="245"/>
      <c r="AB17" s="246"/>
      <c r="AC17" s="245">
        <f t="shared" si="6"/>
        <v>20.406</v>
      </c>
      <c r="AD17" s="246">
        <f t="shared" si="7"/>
        <v>9</v>
      </c>
      <c r="AE17" s="246">
        <f t="shared" si="8"/>
        <v>36</v>
      </c>
      <c r="AF17" s="246">
        <f t="shared" si="9"/>
        <v>9</v>
      </c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 t="e">
        <f>H17+O17+V17+AC17+#REF!</f>
        <v>#REF!</v>
      </c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</row>
    <row r="18" spans="1:56" s="247" customFormat="1" ht="30" customHeight="1">
      <c r="A18" s="249">
        <v>2</v>
      </c>
      <c r="B18" s="250" t="s">
        <v>102</v>
      </c>
      <c r="C18" s="251">
        <v>0</v>
      </c>
      <c r="D18" s="245">
        <v>0</v>
      </c>
      <c r="E18" s="245">
        <v>0.44</v>
      </c>
      <c r="F18" s="245"/>
      <c r="G18" s="245"/>
      <c r="H18" s="245">
        <f t="shared" si="0"/>
        <v>0.44</v>
      </c>
      <c r="I18" s="246">
        <f t="shared" si="1"/>
        <v>10</v>
      </c>
      <c r="J18" s="251">
        <v>0</v>
      </c>
      <c r="K18" s="245">
        <v>0</v>
      </c>
      <c r="L18" s="245">
        <v>0.44</v>
      </c>
      <c r="M18" s="245"/>
      <c r="N18" s="245"/>
      <c r="O18" s="245">
        <f t="shared" si="2"/>
        <v>0.44</v>
      </c>
      <c r="P18" s="246">
        <f t="shared" si="3"/>
        <v>10</v>
      </c>
      <c r="Q18" s="251">
        <v>0</v>
      </c>
      <c r="R18" s="245">
        <v>0</v>
      </c>
      <c r="S18" s="245">
        <v>0.44</v>
      </c>
      <c r="T18" s="245"/>
      <c r="U18" s="245"/>
      <c r="V18" s="245">
        <f t="shared" si="4"/>
        <v>0.44</v>
      </c>
      <c r="W18" s="246">
        <f t="shared" si="5"/>
        <v>10</v>
      </c>
      <c r="X18" s="251">
        <v>0</v>
      </c>
      <c r="Y18" s="245">
        <v>0</v>
      </c>
      <c r="Z18" s="245">
        <v>0.44</v>
      </c>
      <c r="AA18" s="245"/>
      <c r="AB18" s="246"/>
      <c r="AC18" s="245">
        <f t="shared" si="6"/>
        <v>0.44</v>
      </c>
      <c r="AD18" s="246">
        <f t="shared" si="7"/>
        <v>10</v>
      </c>
      <c r="AE18" s="246">
        <f t="shared" si="8"/>
        <v>40</v>
      </c>
      <c r="AF18" s="246">
        <f t="shared" si="9"/>
        <v>10</v>
      </c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 t="e">
        <f>H18+O18+V18+AC18+#REF!</f>
        <v>#REF!</v>
      </c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</row>
    <row r="19" spans="1:56" s="5" customFormat="1" ht="30" customHeight="1">
      <c r="A19" s="249">
        <v>6</v>
      </c>
      <c r="B19" s="250" t="s">
        <v>109</v>
      </c>
      <c r="C19" s="251" t="s">
        <v>149</v>
      </c>
      <c r="D19" s="251" t="s">
        <v>149</v>
      </c>
      <c r="E19" s="251" t="s">
        <v>149</v>
      </c>
      <c r="F19" s="251" t="s">
        <v>149</v>
      </c>
      <c r="G19" s="251" t="s">
        <v>149</v>
      </c>
      <c r="H19" s="251" t="s">
        <v>149</v>
      </c>
      <c r="I19" s="251" t="s">
        <v>149</v>
      </c>
      <c r="J19" s="251" t="s">
        <v>149</v>
      </c>
      <c r="K19" s="251" t="s">
        <v>149</v>
      </c>
      <c r="L19" s="251" t="s">
        <v>149</v>
      </c>
      <c r="M19" s="251" t="s">
        <v>149</v>
      </c>
      <c r="N19" s="251" t="s">
        <v>149</v>
      </c>
      <c r="O19" s="251" t="s">
        <v>149</v>
      </c>
      <c r="P19" s="251" t="s">
        <v>149</v>
      </c>
      <c r="Q19" s="251" t="s">
        <v>149</v>
      </c>
      <c r="R19" s="251" t="s">
        <v>149</v>
      </c>
      <c r="S19" s="251" t="s">
        <v>149</v>
      </c>
      <c r="T19" s="251" t="s">
        <v>149</v>
      </c>
      <c r="U19" s="251" t="s">
        <v>149</v>
      </c>
      <c r="V19" s="251" t="s">
        <v>149</v>
      </c>
      <c r="W19" s="251" t="s">
        <v>149</v>
      </c>
      <c r="X19" s="251" t="s">
        <v>149</v>
      </c>
      <c r="Y19" s="251" t="s">
        <v>149</v>
      </c>
      <c r="Z19" s="251" t="s">
        <v>149</v>
      </c>
      <c r="AA19" s="251" t="s">
        <v>149</v>
      </c>
      <c r="AB19" s="251" t="s">
        <v>149</v>
      </c>
      <c r="AC19" s="251" t="s">
        <v>149</v>
      </c>
      <c r="AD19" s="251" t="s">
        <v>149</v>
      </c>
      <c r="AE19" s="251" t="s">
        <v>149</v>
      </c>
      <c r="AF19" s="251" t="s">
        <v>149</v>
      </c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ht="30" customHeight="1">
      <c r="A20" s="249">
        <v>7</v>
      </c>
      <c r="B20" s="250" t="s">
        <v>105</v>
      </c>
      <c r="C20" s="251" t="s">
        <v>149</v>
      </c>
      <c r="D20" s="251" t="s">
        <v>149</v>
      </c>
      <c r="E20" s="251" t="s">
        <v>149</v>
      </c>
      <c r="F20" s="251" t="s">
        <v>149</v>
      </c>
      <c r="G20" s="251" t="s">
        <v>149</v>
      </c>
      <c r="H20" s="251" t="s">
        <v>149</v>
      </c>
      <c r="I20" s="251" t="s">
        <v>149</v>
      </c>
      <c r="J20" s="251" t="s">
        <v>149</v>
      </c>
      <c r="K20" s="251" t="s">
        <v>149</v>
      </c>
      <c r="L20" s="251" t="s">
        <v>149</v>
      </c>
      <c r="M20" s="251" t="s">
        <v>149</v>
      </c>
      <c r="N20" s="251" t="s">
        <v>149</v>
      </c>
      <c r="O20" s="251" t="s">
        <v>149</v>
      </c>
      <c r="P20" s="251" t="s">
        <v>149</v>
      </c>
      <c r="Q20" s="251" t="s">
        <v>149</v>
      </c>
      <c r="R20" s="251" t="s">
        <v>149</v>
      </c>
      <c r="S20" s="251" t="s">
        <v>149</v>
      </c>
      <c r="T20" s="251" t="s">
        <v>149</v>
      </c>
      <c r="U20" s="251" t="s">
        <v>149</v>
      </c>
      <c r="V20" s="251" t="s">
        <v>149</v>
      </c>
      <c r="W20" s="251" t="s">
        <v>149</v>
      </c>
      <c r="X20" s="251" t="s">
        <v>149</v>
      </c>
      <c r="Y20" s="251" t="s">
        <v>149</v>
      </c>
      <c r="Z20" s="251" t="s">
        <v>149</v>
      </c>
      <c r="AA20" s="251" t="s">
        <v>149</v>
      </c>
      <c r="AB20" s="251" t="s">
        <v>149</v>
      </c>
      <c r="AC20" s="251" t="s">
        <v>149</v>
      </c>
      <c r="AD20" s="251" t="s">
        <v>149</v>
      </c>
      <c r="AE20" s="251" t="s">
        <v>149</v>
      </c>
      <c r="AF20" s="251" t="s">
        <v>149</v>
      </c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56" s="5" customFormat="1" ht="30" customHeight="1">
      <c r="A21" s="249">
        <v>10</v>
      </c>
      <c r="B21" s="250" t="s">
        <v>107</v>
      </c>
      <c r="C21" s="251" t="s">
        <v>149</v>
      </c>
      <c r="D21" s="251" t="s">
        <v>149</v>
      </c>
      <c r="E21" s="251" t="s">
        <v>149</v>
      </c>
      <c r="F21" s="251" t="s">
        <v>149</v>
      </c>
      <c r="G21" s="251" t="s">
        <v>149</v>
      </c>
      <c r="H21" s="251" t="s">
        <v>149</v>
      </c>
      <c r="I21" s="251" t="s">
        <v>149</v>
      </c>
      <c r="J21" s="251" t="s">
        <v>149</v>
      </c>
      <c r="K21" s="251" t="s">
        <v>149</v>
      </c>
      <c r="L21" s="251" t="s">
        <v>149</v>
      </c>
      <c r="M21" s="251" t="s">
        <v>149</v>
      </c>
      <c r="N21" s="251" t="s">
        <v>149</v>
      </c>
      <c r="O21" s="251" t="s">
        <v>149</v>
      </c>
      <c r="P21" s="251" t="s">
        <v>149</v>
      </c>
      <c r="Q21" s="251" t="s">
        <v>149</v>
      </c>
      <c r="R21" s="251" t="s">
        <v>149</v>
      </c>
      <c r="S21" s="251" t="s">
        <v>149</v>
      </c>
      <c r="T21" s="251" t="s">
        <v>149</v>
      </c>
      <c r="U21" s="251" t="s">
        <v>149</v>
      </c>
      <c r="V21" s="251" t="s">
        <v>149</v>
      </c>
      <c r="W21" s="251" t="s">
        <v>149</v>
      </c>
      <c r="X21" s="251" t="s">
        <v>149</v>
      </c>
      <c r="Y21" s="251" t="s">
        <v>149</v>
      </c>
      <c r="Z21" s="251" t="s">
        <v>149</v>
      </c>
      <c r="AA21" s="251" t="s">
        <v>149</v>
      </c>
      <c r="AB21" s="251" t="s">
        <v>149</v>
      </c>
      <c r="AC21" s="251" t="s">
        <v>149</v>
      </c>
      <c r="AD21" s="251" t="s">
        <v>149</v>
      </c>
      <c r="AE21" s="251" t="s">
        <v>149</v>
      </c>
      <c r="AF21" s="251" t="s">
        <v>149</v>
      </c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376"/>
      <c r="AW21" s="376"/>
      <c r="AX21" s="376"/>
      <c r="AY21" s="376"/>
      <c r="AZ21" s="376"/>
      <c r="BA21" s="376"/>
      <c r="BB21" s="376"/>
      <c r="BC21" s="376"/>
      <c r="BD21" s="376"/>
    </row>
    <row r="22" spans="1:56" s="5" customFormat="1" ht="30" customHeight="1">
      <c r="A22" s="216"/>
      <c r="B22" s="28"/>
      <c r="C22" s="10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367"/>
      <c r="AW22" s="367"/>
      <c r="AX22" s="367"/>
      <c r="AY22" s="367"/>
      <c r="AZ22" s="367"/>
      <c r="BA22" s="367"/>
      <c r="BB22" s="367"/>
      <c r="BC22" s="367"/>
      <c r="BD22" s="367"/>
    </row>
    <row r="23" ht="30" customHeight="1">
      <c r="B23" s="233"/>
    </row>
    <row r="24" spans="2:4" ht="30" customHeight="1">
      <c r="B24" s="233"/>
      <c r="D24" s="234" t="s">
        <v>0</v>
      </c>
    </row>
    <row r="25" spans="2:56" ht="30" customHeight="1">
      <c r="B25" s="23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7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Y25" s="8"/>
      <c r="AZ25" s="8"/>
      <c r="BA25" s="8"/>
      <c r="BB25" s="8"/>
      <c r="BC25" s="8"/>
      <c r="BD25" s="8"/>
    </row>
    <row r="26" spans="3:56" ht="30" customHeight="1"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4"/>
      <c r="AY26" s="368"/>
      <c r="AZ26" s="368"/>
      <c r="BA26" s="368"/>
      <c r="BB26" s="368"/>
      <c r="BC26" s="368"/>
      <c r="BD26" s="368"/>
    </row>
    <row r="28" ht="30" customHeight="1">
      <c r="B28" s="233"/>
    </row>
  </sheetData>
  <sheetProtection password="E86B" sheet="1" objects="1" scenarios="1" selectLockedCells="1" selectUnlockedCells="1"/>
  <mergeCells count="19">
    <mergeCell ref="AV21:AX21"/>
    <mergeCell ref="AY21:BA21"/>
    <mergeCell ref="AV22:AX22"/>
    <mergeCell ref="AY22:BA22"/>
    <mergeCell ref="BB22:BD22"/>
    <mergeCell ref="AG26:AU26"/>
    <mergeCell ref="AV26:AW26"/>
    <mergeCell ref="AY26:BB26"/>
    <mergeCell ref="BC26:BD26"/>
    <mergeCell ref="BB21:BD21"/>
    <mergeCell ref="B1:AF1"/>
    <mergeCell ref="C3:I3"/>
    <mergeCell ref="N3:O3"/>
    <mergeCell ref="C4:E4"/>
    <mergeCell ref="N4:O4"/>
    <mergeCell ref="C7:I7"/>
    <mergeCell ref="J7:P7"/>
    <mergeCell ref="Q7:W7"/>
    <mergeCell ref="X7:AD7"/>
  </mergeCells>
  <printOptions/>
  <pageMargins left="0.25" right="0.25" top="0.75" bottom="0.75" header="0.3" footer="0.3"/>
  <pageSetup fitToHeight="20" fitToWidth="1" horizontalDpi="600" verticalDpi="600" orientation="landscape" scale="24" r:id="rId2"/>
  <headerFooter alignWithMargins="0">
    <oddFooter>&amp;L&amp;8&amp;A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Gainesville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Support, CSD</cp:lastModifiedBy>
  <cp:lastPrinted>2020-11-25T17:59:19Z</cp:lastPrinted>
  <dcterms:created xsi:type="dcterms:W3CDTF">2006-01-09T21:18:39Z</dcterms:created>
  <dcterms:modified xsi:type="dcterms:W3CDTF">2020-11-26T01:01:49Z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